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7_췌장암_Pancreatic\결과지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<sst xmlns="http://schemas.openxmlformats.org/spreadsheetml/2006/main" count="692" uniqueCount="283">
  <si>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</si>
  <si>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</si>
  <si>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</si>
  <si>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</si>
  <si>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</si>
  <si>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</si>
  <si>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</si>
  <si>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</si>
  <si>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</si>
  <si>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</si>
  <si>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</si>
  <si>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</si>
  <si>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</si>
  <si>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</si>
  <si>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</si>
  <si>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</si>
  <si>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</si>
  <si>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</si>
  <si>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</si>
  <si>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</si>
  <si>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</si>
  <si>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</si>
  <si>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</si>
  <si>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</si>
  <si>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</si>
  <si>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</si>
  <si>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</si>
  <si>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</si>
  <si>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</si>
  <si>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</si>
  <si>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</si>
  <si>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</si>
  <si>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</si>
  <si>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</si>
  <si>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</si>
  <si>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</si>
  <si>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</si>
  <si>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</si>
  <si>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</si>
  <si>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</si>
  <si>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</si>
  <si>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</si>
  <si>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</si>
  <si>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</si>
  <si>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</si>
  <si>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</si>
  <si>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</si>
  <si>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</si>
  <si>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</si>
  <si>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</si>
  <si>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</si>
  <si>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</si>
  <si>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</si>
  <si>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</si>
  <si>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</si>
  <si>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</si>
  <si>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</si>
  <si>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</si>
  <si>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</si>
  <si>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</si>
  <si>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</si>
  <si>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</si>
  <si>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</si>
  <si>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</si>
  <si>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</si>
  <si>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</si>
  <si>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</si>
  <si>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</si>
  <si>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</si>
  <si>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</si>
  <si>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</si>
  <si>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</si>
  <si>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</si>
  <si>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</si>
  <si>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</si>
  <si>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</si>
  <si>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</si>
  <si>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</si>
  <si>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</si>
  <si>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</si>
  <si>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</si>
  <si>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</si>
  <si>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</si>
  <si>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</si>
  <si>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</si>
  <si>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</si>
  <si>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</si>
  <si>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</si>
  <si>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</si>
  <si>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</si>
  <si>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</si>
  <si>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</si>
  <si>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</si>
  <si>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</si>
  <si>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</si>
  <si>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</si>
  <si>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</si>
  <si>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</si>
  <si>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</si>
  <si>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</si>
  <si>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</si>
  <si>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</si>
  <si>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</si>
  <si>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</si>
  <si>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</si>
  <si>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</si>
  <si>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</si>
  <si>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</si>
  <si>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</si>
  <si>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</si>
  <si>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</si>
  <si>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</si>
  <si>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</si>
  <si>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</si>
  <si>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</si>
  <si>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</si>
  <si>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</si>
  <si>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</si>
  <si>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</si>
  <si>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</si>
  <si>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</si>
  <si>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</si>
  <si>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</si>
  <si>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</si>
  <si>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</si>
  <si>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</si>
  <si>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</si>
  <si>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</si>
  <si>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</si>
  <si>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</si>
  <si>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</si>
  <si>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</si>
  <si>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</si>
  <si>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</si>
  <si>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</si>
  <si>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</si>
  <si>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</si>
  <si>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</si>
  <si>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</si>
  <si>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</si>
  <si>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</si>
  <si>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</si>
  <si>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</si>
  <si>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</si>
  <si>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</si>
  <si>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</si>
  <si>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</si>
  <si>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</si>
  <si>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</si>
  <si>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</si>
  <si>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</si>
  <si>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</si>
  <si>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</si>
  <si>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</si>
  <si>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</si>
  <si>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</si>
  <si>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</si>
  <si>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</si>
  <si>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</si>
  <si>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</si>
  <si>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</si>
  <si>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</si>
  <si>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</si>
  <si>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</si>
  <si>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</si>
  <si>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</si>
  <si>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</si>
  <si>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</si>
  <si>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</si>
  <si>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</si>
  <si>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</si>
  <si>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</si>
  <si>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</si>
  <si>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</si>
  <si>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</si>
  <si>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</si>
  <si>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</si>
  <si>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</si>
  <si>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</si>
  <si>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</si>
  <si>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</si>
  <si>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</si>
  <si>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</si>
  <si>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</si>
  <si>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</si>
  <si>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</si>
  <si>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</si>
  <si>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</si>
  <si>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</si>
  <si>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</si>
  <si>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</si>
  <si>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</si>
  <si>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</si>
  <si>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</si>
  <si>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</si>
  <si>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</si>
  <si>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</si>
  <si>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</si>
  <si>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</si>
  <si>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</si>
  <si>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</si>
  <si>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</si>
  <si>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</si>
  <si>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</si>
  <si>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</si>
  <si>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</si>
  <si>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</si>
  <si>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</si>
  <si>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</si>
  <si>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</si>
  <si>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</si>
  <si>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</si>
  <si>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</si>
  <si>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</si>
  <si>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</si>
  <si>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</si>
  <si>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</si>
  <si>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</si>
  <si>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</si>
  <si>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</si>
  <si>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</si>
  <si>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</si>
  <si>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</si>
  <si>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</si>
  <si>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</si>
  <si>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</si>
  <si>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</si>
  <si>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</si>
  <si>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</si>
  <si>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</si>
  <si>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</si>
  <si>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</si>
  <si>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</si>
  <si>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</si>
  <si>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</si>
  <si>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</si>
  <si>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</si>
  <si>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</si>
  <si>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</si>
  <si>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</si>
  <si>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</si>
  <si>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</si>
  <si>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</si>
  <si>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</si>
  <si>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</si>
  <si>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</si>
  <si>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</si>
  <si>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</si>
  <si>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</si>
  <si>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</si>
  <si>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</si>
  <si>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</si>
  <si>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</si>
  <si>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</si>
  <si>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</si>
  <si>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M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</si>
  <si>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</si>
  <si>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</si>
  <si>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</si>
  <si>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</si>
  <si>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</si>
  <si>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</si>
  <si>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</si>
  <si>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</si>
  <si>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</si>
  <si>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</si>
  <si>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</si>
  <si>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</si>
  <si>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</si>
  <si>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</si>
  <si>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</si>
  <si>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</si>
  <si>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</si>
  <si>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</si>
  <si>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</si>
  <si>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</si>
  <si>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</si>
  <si>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</si>
  <si>
    <t>(설문지 : FFQ 95문항 설문지, 사용자 : 황규철, ID : H1700050)</t>
  </si>
  <si>
    <t>출력시각</t>
  </si>
  <si>
    <t>2020년 11월 25일 13:55:34</t>
  </si>
  <si>
    <t>H1700050</t>
  </si>
  <si>
    <t>황규철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</si>
</sst>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010792"/>
        <c:axId val="209011576"/>
      </c:barChart>
      <c:catAx>
        <c:axId val="20901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011576"/>
        <c:crosses val="autoZero"/>
        <c:auto val="1"/>
        <c:lblAlgn val="ctr"/>
        <c:lblOffset val="100"/>
        <c:noMultiLvlLbl val="0"/>
      </c:catAx>
      <c:valAx>
        <c:axId val="209011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010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454904"/>
        <c:axId val="468454512"/>
      </c:barChart>
      <c:catAx>
        <c:axId val="46845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454512"/>
        <c:crosses val="autoZero"/>
        <c:auto val="1"/>
        <c:lblAlgn val="ctr"/>
        <c:lblOffset val="100"/>
        <c:noMultiLvlLbl val="0"/>
      </c:catAx>
      <c:valAx>
        <c:axId val="4684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45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449416"/>
        <c:axId val="468450984"/>
      </c:barChart>
      <c:catAx>
        <c:axId val="46844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450984"/>
        <c:crosses val="autoZero"/>
        <c:auto val="1"/>
        <c:lblAlgn val="ctr"/>
        <c:lblOffset val="100"/>
        <c:noMultiLvlLbl val="0"/>
      </c:catAx>
      <c:valAx>
        <c:axId val="468450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44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1000.1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451768"/>
        <c:axId val="468450200"/>
      </c:barChart>
      <c:catAx>
        <c:axId val="46845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450200"/>
        <c:crosses val="autoZero"/>
        <c:auto val="1"/>
        <c:lblAlgn val="ctr"/>
        <c:lblOffset val="100"/>
        <c:noMultiLvlLbl val="0"/>
      </c:catAx>
      <c:valAx>
        <c:axId val="468450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45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2251.1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452160"/>
        <c:axId val="468453336"/>
      </c:barChart>
      <c:catAx>
        <c:axId val="46845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453336"/>
        <c:crosses val="autoZero"/>
        <c:auto val="1"/>
        <c:lblAlgn val="ctr"/>
        <c:lblOffset val="100"/>
        <c:noMultiLvlLbl val="0"/>
      </c:catAx>
      <c:valAx>
        <c:axId val="4684533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45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450592"/>
        <c:axId val="468242144"/>
      </c:barChart>
      <c:catAx>
        <c:axId val="4684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242144"/>
        <c:crosses val="autoZero"/>
        <c:auto val="1"/>
        <c:lblAlgn val="ctr"/>
        <c:lblOffset val="100"/>
        <c:noMultiLvlLbl val="0"/>
      </c:catAx>
      <c:valAx>
        <c:axId val="46824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4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240968"/>
        <c:axId val="468243320"/>
      </c:barChart>
      <c:catAx>
        <c:axId val="46824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243320"/>
        <c:crosses val="autoZero"/>
        <c:auto val="1"/>
        <c:lblAlgn val="ctr"/>
        <c:lblOffset val="100"/>
        <c:noMultiLvlLbl val="0"/>
      </c:catAx>
      <c:valAx>
        <c:axId val="468243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24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064304"/>
        <c:axId val="469064696"/>
      </c:barChart>
      <c:catAx>
        <c:axId val="46906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064696"/>
        <c:crosses val="autoZero"/>
        <c:auto val="1"/>
        <c:lblAlgn val="ctr"/>
        <c:lblOffset val="100"/>
        <c:noMultiLvlLbl val="0"/>
      </c:catAx>
      <c:valAx>
        <c:axId val="46906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06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332.4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065088"/>
        <c:axId val="469059208"/>
      </c:barChart>
      <c:catAx>
        <c:axId val="46906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059208"/>
        <c:crosses val="autoZero"/>
        <c:auto val="1"/>
        <c:lblAlgn val="ctr"/>
        <c:lblOffset val="100"/>
        <c:noMultiLvlLbl val="0"/>
      </c:catAx>
      <c:valAx>
        <c:axId val="4690592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0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059992"/>
        <c:axId val="469063520"/>
      </c:barChart>
      <c:catAx>
        <c:axId val="46905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063520"/>
        <c:crosses val="autoZero"/>
        <c:auto val="1"/>
        <c:lblAlgn val="ctr"/>
        <c:lblOffset val="100"/>
        <c:noMultiLvlLbl val="0"/>
      </c:catAx>
      <c:valAx>
        <c:axId val="46906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05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065480"/>
        <c:axId val="469058424"/>
      </c:barChart>
      <c:catAx>
        <c:axId val="46906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058424"/>
        <c:crosses val="autoZero"/>
        <c:auto val="1"/>
        <c:lblAlgn val="ctr"/>
        <c:lblOffset val="100"/>
        <c:noMultiLvlLbl val="0"/>
      </c:catAx>
      <c:valAx>
        <c:axId val="469058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06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014320"/>
        <c:axId val="209008440"/>
      </c:barChart>
      <c:catAx>
        <c:axId val="20901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008440"/>
        <c:crosses val="autoZero"/>
        <c:auto val="1"/>
        <c:lblAlgn val="ctr"/>
        <c:lblOffset val="100"/>
        <c:noMultiLvlLbl val="0"/>
      </c:catAx>
      <c:valAx>
        <c:axId val="209008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01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059600"/>
        <c:axId val="469061168"/>
      </c:barChart>
      <c:catAx>
        <c:axId val="46905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061168"/>
        <c:crosses val="autoZero"/>
        <c:auto val="1"/>
        <c:lblAlgn val="ctr"/>
        <c:lblOffset val="100"/>
        <c:noMultiLvlLbl val="0"/>
      </c:catAx>
      <c:valAx>
        <c:axId val="46906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05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75.400000000000006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061560"/>
        <c:axId val="469063912"/>
      </c:barChart>
      <c:catAx>
        <c:axId val="46906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063912"/>
        <c:crosses val="autoZero"/>
        <c:auto val="1"/>
        <c:lblAlgn val="ctr"/>
        <c:lblOffset val="100"/>
        <c:noMultiLvlLbl val="0"/>
      </c:catAx>
      <c:valAx>
        <c:axId val="46906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06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6.6</c:v>
                </c:pt>
                <c:pt idx="1">
                  <c:v>12.6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9062344"/>
        <c:axId val="469062736"/>
      </c:barChart>
      <c:catAx>
        <c:axId val="46906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062736"/>
        <c:crosses val="autoZero"/>
        <c:auto val="1"/>
        <c:lblAlgn val="ctr"/>
        <c:lblOffset val="100"/>
        <c:noMultiLvlLbl val="0"/>
      </c:catAx>
      <c:valAx>
        <c:axId val="469062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06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18.651109999999999</c:v>
                </c:pt>
                <c:pt idx="1">
                  <c:v>24.111598999999998</c:v>
                </c:pt>
                <c:pt idx="2">
                  <c:v>23.344139999999999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310.7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922536"/>
        <c:axId val="467926848"/>
      </c:barChart>
      <c:catAx>
        <c:axId val="46792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26848"/>
        <c:crosses val="autoZero"/>
        <c:auto val="1"/>
        <c:lblAlgn val="ctr"/>
        <c:lblOffset val="100"/>
        <c:noMultiLvlLbl val="0"/>
      </c:catAx>
      <c:valAx>
        <c:axId val="467926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2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920968"/>
        <c:axId val="467921752"/>
      </c:barChart>
      <c:catAx>
        <c:axId val="46792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21752"/>
        <c:crosses val="autoZero"/>
        <c:auto val="1"/>
        <c:lblAlgn val="ctr"/>
        <c:lblOffset val="100"/>
        <c:noMultiLvlLbl val="0"/>
      </c:catAx>
      <c:valAx>
        <c:axId val="467921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2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71.7</c:v>
                </c:pt>
                <c:pt idx="1">
                  <c:v>9.9</c:v>
                </c:pt>
                <c:pt idx="2">
                  <c:v>18.399999999999999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7925280"/>
        <c:axId val="467920184"/>
      </c:barChart>
      <c:catAx>
        <c:axId val="46792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20184"/>
        <c:crosses val="autoZero"/>
        <c:auto val="1"/>
        <c:lblAlgn val="ctr"/>
        <c:lblOffset val="100"/>
        <c:noMultiLvlLbl val="0"/>
      </c:catAx>
      <c:valAx>
        <c:axId val="4679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2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1689.6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920576"/>
        <c:axId val="467921360"/>
      </c:barChart>
      <c:catAx>
        <c:axId val="46792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21360"/>
        <c:crosses val="autoZero"/>
        <c:auto val="1"/>
        <c:lblAlgn val="ctr"/>
        <c:lblOffset val="100"/>
        <c:noMultiLvlLbl val="0"/>
      </c:catAx>
      <c:valAx>
        <c:axId val="467921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2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927240"/>
        <c:axId val="467925672"/>
      </c:barChart>
      <c:catAx>
        <c:axId val="46792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25672"/>
        <c:crosses val="autoZero"/>
        <c:auto val="1"/>
        <c:lblAlgn val="ctr"/>
        <c:lblOffset val="100"/>
        <c:noMultiLvlLbl val="0"/>
      </c:catAx>
      <c:valAx>
        <c:axId val="467925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2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348.2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923320"/>
        <c:axId val="467926456"/>
      </c:barChart>
      <c:catAx>
        <c:axId val="46792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26456"/>
        <c:crosses val="autoZero"/>
        <c:auto val="1"/>
        <c:lblAlgn val="ctr"/>
        <c:lblOffset val="100"/>
        <c:noMultiLvlLbl val="0"/>
      </c:catAx>
      <c:valAx>
        <c:axId val="467926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2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242536"/>
        <c:axId val="468241752"/>
      </c:barChart>
      <c:catAx>
        <c:axId val="46824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241752"/>
        <c:crosses val="autoZero"/>
        <c:auto val="1"/>
        <c:lblAlgn val="ctr"/>
        <c:lblOffset val="100"/>
        <c:noMultiLvlLbl val="0"/>
      </c:catAx>
      <c:valAx>
        <c:axId val="468241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24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3218.2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505816"/>
        <c:axId val="470503856"/>
      </c:barChart>
      <c:catAx>
        <c:axId val="47050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503856"/>
        <c:crosses val="autoZero"/>
        <c:auto val="1"/>
        <c:lblAlgn val="ctr"/>
        <c:lblOffset val="100"/>
        <c:noMultiLvlLbl val="0"/>
      </c:catAx>
      <c:valAx>
        <c:axId val="47050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50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501896"/>
        <c:axId val="470501504"/>
      </c:barChart>
      <c:catAx>
        <c:axId val="47050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501504"/>
        <c:crosses val="autoZero"/>
        <c:auto val="1"/>
        <c:lblAlgn val="ctr"/>
        <c:lblOffset val="100"/>
        <c:noMultiLvlLbl val="0"/>
      </c:catAx>
      <c:valAx>
        <c:axId val="470501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50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4.9000000000000004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506600"/>
        <c:axId val="470505424"/>
      </c:barChart>
      <c:catAx>
        <c:axId val="470506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505424"/>
        <c:crosses val="autoZero"/>
        <c:auto val="1"/>
        <c:lblAlgn val="ctr"/>
        <c:lblOffset val="100"/>
        <c:noMultiLvlLbl val="0"/>
      </c:catAx>
      <c:valAx>
        <c:axId val="47050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506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242928"/>
        <c:axId val="468238616"/>
      </c:barChart>
      <c:catAx>
        <c:axId val="46824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238616"/>
        <c:crosses val="autoZero"/>
        <c:auto val="1"/>
        <c:lblAlgn val="ctr"/>
        <c:lblOffset val="100"/>
        <c:noMultiLvlLbl val="0"/>
      </c:catAx>
      <c:valAx>
        <c:axId val="46823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24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241360"/>
        <c:axId val="468239792"/>
      </c:barChart>
      <c:catAx>
        <c:axId val="46824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239792"/>
        <c:crosses val="autoZero"/>
        <c:auto val="1"/>
        <c:lblAlgn val="ctr"/>
        <c:lblOffset val="100"/>
        <c:noMultiLvlLbl val="0"/>
      </c:catAx>
      <c:valAx>
        <c:axId val="468239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24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244104"/>
        <c:axId val="468244496"/>
      </c:barChart>
      <c:catAx>
        <c:axId val="46824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244496"/>
        <c:crosses val="autoZero"/>
        <c:auto val="1"/>
        <c:lblAlgn val="ctr"/>
        <c:lblOffset val="100"/>
        <c:noMultiLvlLbl val="0"/>
      </c:catAx>
      <c:valAx>
        <c:axId val="468244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24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4.9000000000000004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244888"/>
        <c:axId val="468240576"/>
      </c:barChart>
      <c:catAx>
        <c:axId val="46824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240576"/>
        <c:crosses val="autoZero"/>
        <c:auto val="1"/>
        <c:lblAlgn val="ctr"/>
        <c:lblOffset val="100"/>
        <c:noMultiLvlLbl val="0"/>
      </c:catAx>
      <c:valAx>
        <c:axId val="46824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24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328.9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453728"/>
        <c:axId val="468456080"/>
      </c:barChart>
      <c:catAx>
        <c:axId val="4684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456080"/>
        <c:crosses val="autoZero"/>
        <c:auto val="1"/>
        <c:lblAlgn val="ctr"/>
        <c:lblOffset val="100"/>
        <c:noMultiLvlLbl val="0"/>
      </c:catAx>
      <c:valAx>
        <c:axId val="468456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4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4.4000000000000004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456864"/>
        <c:axId val="468451376"/>
      </c:barChart>
      <c:catAx>
        <c:axId val="4684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451376"/>
        <c:crosses val="autoZero"/>
        <c:auto val="1"/>
        <c:lblAlgn val="ctr"/>
        <c:lblOffset val="100"/>
        <c:noMultiLvlLbl val="0"/>
      </c:catAx>
      <c:valAx>
        <c:axId val="46845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4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76200</xdr:colOff>
      <xdr:row>212</xdr:row>
      <xdr:rowOff>123825</xdr:rowOff>
    </xdr:from>
    <xdr:to>
      <xdr:col>18</xdr:col>
      <xdr:colOff>133350</xdr:colOff>
      <xdr:row>221</xdr:row>
      <xdr:rowOff>114300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48577500"/>
          <a:ext cx="7334250" cy="204787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222</xdr:row>
      <xdr:rowOff>114300</xdr:rowOff>
    </xdr:from>
    <xdr:to>
      <xdr:col>19</xdr:col>
      <xdr:colOff>9525</xdr:colOff>
      <xdr:row>242</xdr:row>
      <xdr:rowOff>190500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50853975"/>
          <a:ext cx="7934325" cy="464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황규철, ID : H1700050)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11월 25일 13:55:34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7" t="s">
        <v>198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5" t="s">
        <v>57</v>
      </c>
      <c r="B4" s="75"/>
      <c r="C4" s="75"/>
      <c r="D4" s="47"/>
      <c r="E4" s="72" t="s">
        <v>199</v>
      </c>
      <c r="F4" s="73"/>
      <c r="G4" s="73"/>
      <c r="H4" s="74"/>
      <c r="I4" s="47"/>
      <c r="J4" s="72" t="s">
        <v>200</v>
      </c>
      <c r="K4" s="73"/>
      <c r="L4" s="74"/>
      <c r="M4" s="47"/>
      <c r="N4" s="75" t="s">
        <v>201</v>
      </c>
      <c r="O4" s="75"/>
      <c r="P4" s="75"/>
      <c r="Q4" s="75"/>
      <c r="R4" s="75"/>
      <c r="S4" s="75"/>
      <c r="T4" s="47"/>
      <c r="U4" s="75" t="s">
        <v>202</v>
      </c>
      <c r="V4" s="75"/>
      <c r="W4" s="75"/>
      <c r="X4" s="75"/>
      <c r="Y4" s="75"/>
      <c r="Z4" s="75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1689.6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62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17.2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274</v>
      </c>
      <c r="F7" s="60">
        <v>60</v>
      </c>
      <c r="G7" s="60">
        <v>27</v>
      </c>
      <c r="H7" s="60">
        <v>13</v>
      </c>
      <c r="I7" s="47"/>
      <c r="J7" s="60" t="s">
        <v>274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71.7</v>
      </c>
      <c r="G8" s="60">
        <f>'DRIs DATA 입력'!G8</f>
        <v>9.9</v>
      </c>
      <c r="H8" s="60">
        <f>'DRIs DATA 입력'!H8</f>
        <v>18.399999999999999</v>
      </c>
      <c r="I8" s="47"/>
      <c r="J8" s="60" t="s">
        <v>217</v>
      </c>
      <c r="K8" s="60">
        <f>'DRIs DATA 입력'!K8</f>
        <v>6.6</v>
      </c>
      <c r="L8" s="60">
        <f>'DRIs DATA 입력'!L8</f>
        <v>12.6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6" t="s">
        <v>218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5" t="s">
        <v>219</v>
      </c>
      <c r="B14" s="75"/>
      <c r="C14" s="75"/>
      <c r="D14" s="75"/>
      <c r="E14" s="75"/>
      <c r="F14" s="75"/>
      <c r="G14" s="47"/>
      <c r="H14" s="75" t="s">
        <v>220</v>
      </c>
      <c r="I14" s="75"/>
      <c r="J14" s="75"/>
      <c r="K14" s="75"/>
      <c r="L14" s="75"/>
      <c r="M14" s="75"/>
      <c r="N14" s="47"/>
      <c r="O14" s="75" t="s">
        <v>221</v>
      </c>
      <c r="P14" s="75"/>
      <c r="Q14" s="75"/>
      <c r="R14" s="75"/>
      <c r="S14" s="75"/>
      <c r="T14" s="75"/>
      <c r="U14" s="47"/>
      <c r="V14" s="75" t="s">
        <v>222</v>
      </c>
      <c r="W14" s="75"/>
      <c r="X14" s="75"/>
      <c r="Y14" s="75"/>
      <c r="Z14" s="75"/>
      <c r="AA14" s="75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310.7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18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8.5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95.3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6" t="s">
        <v>224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>
      <c r="A24" s="75" t="s">
        <v>225</v>
      </c>
      <c r="B24" s="75"/>
      <c r="C24" s="75"/>
      <c r="D24" s="75"/>
      <c r="E24" s="75"/>
      <c r="F24" s="75"/>
      <c r="G24" s="47"/>
      <c r="H24" s="75" t="s">
        <v>226</v>
      </c>
      <c r="I24" s="75"/>
      <c r="J24" s="75"/>
      <c r="K24" s="75"/>
      <c r="L24" s="75"/>
      <c r="M24" s="75"/>
      <c r="N24" s="47"/>
      <c r="O24" s="75" t="s">
        <v>227</v>
      </c>
      <c r="P24" s="75"/>
      <c r="Q24" s="75"/>
      <c r="R24" s="75"/>
      <c r="S24" s="75"/>
      <c r="T24" s="75"/>
      <c r="U24" s="47"/>
      <c r="V24" s="75" t="s">
        <v>228</v>
      </c>
      <c r="W24" s="75"/>
      <c r="X24" s="75"/>
      <c r="Y24" s="75"/>
      <c r="Z24" s="75"/>
      <c r="AA24" s="75"/>
      <c r="AB24" s="47"/>
      <c r="AC24" s="75" t="s">
        <v>229</v>
      </c>
      <c r="AD24" s="75"/>
      <c r="AE24" s="75"/>
      <c r="AF24" s="75"/>
      <c r="AG24" s="75"/>
      <c r="AH24" s="75"/>
      <c r="AI24" s="47"/>
      <c r="AJ24" s="75" t="s">
        <v>230</v>
      </c>
      <c r="AK24" s="75"/>
      <c r="AL24" s="75"/>
      <c r="AM24" s="75"/>
      <c r="AN24" s="75"/>
      <c r="AO24" s="75"/>
      <c r="AP24" s="47"/>
      <c r="AQ24" s="75" t="s">
        <v>231</v>
      </c>
      <c r="AR24" s="75"/>
      <c r="AS24" s="75"/>
      <c r="AT24" s="75"/>
      <c r="AU24" s="75"/>
      <c r="AV24" s="75"/>
      <c r="AW24" s="47"/>
      <c r="AX24" s="75" t="s">
        <v>232</v>
      </c>
      <c r="AY24" s="75"/>
      <c r="AZ24" s="75"/>
      <c r="BA24" s="75"/>
      <c r="BB24" s="75"/>
      <c r="BC24" s="75"/>
      <c r="BD24" s="47"/>
      <c r="BE24" s="75" t="s">
        <v>233</v>
      </c>
      <c r="BF24" s="75"/>
      <c r="BG24" s="75"/>
      <c r="BH24" s="75"/>
      <c r="BI24" s="75"/>
      <c r="BJ24" s="75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43.7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1.1000000000000001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11.4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4.9000000000000004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328.9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4.4000000000000004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1.2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0.5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6" t="s">
        <v>235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5" t="s">
        <v>236</v>
      </c>
      <c r="B34" s="75"/>
      <c r="C34" s="75"/>
      <c r="D34" s="75"/>
      <c r="E34" s="75"/>
      <c r="F34" s="75"/>
      <c r="G34" s="47"/>
      <c r="H34" s="75" t="s">
        <v>237</v>
      </c>
      <c r="I34" s="75"/>
      <c r="J34" s="75"/>
      <c r="K34" s="75"/>
      <c r="L34" s="75"/>
      <c r="M34" s="75"/>
      <c r="N34" s="47"/>
      <c r="O34" s="75" t="s">
        <v>238</v>
      </c>
      <c r="P34" s="75"/>
      <c r="Q34" s="75"/>
      <c r="R34" s="75"/>
      <c r="S34" s="75"/>
      <c r="T34" s="75"/>
      <c r="U34" s="47"/>
      <c r="V34" s="75" t="s">
        <v>239</v>
      </c>
      <c r="W34" s="75"/>
      <c r="X34" s="75"/>
      <c r="Y34" s="75"/>
      <c r="Z34" s="75"/>
      <c r="AA34" s="75"/>
      <c r="AB34" s="47"/>
      <c r="AC34" s="75" t="s">
        <v>240</v>
      </c>
      <c r="AD34" s="75"/>
      <c r="AE34" s="75"/>
      <c r="AF34" s="75"/>
      <c r="AG34" s="75"/>
      <c r="AH34" s="75"/>
      <c r="AI34" s="47"/>
      <c r="AJ34" s="75" t="s">
        <v>241</v>
      </c>
      <c r="AK34" s="75"/>
      <c r="AL34" s="75"/>
      <c r="AM34" s="75"/>
      <c r="AN34" s="75"/>
      <c r="AO34" s="75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348.2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1000.1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3218.2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2251.1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43.1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54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6" t="s">
        <v>242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7"/>
    </row>
    <row r="44" spans="1:68">
      <c r="A44" s="75" t="s">
        <v>243</v>
      </c>
      <c r="B44" s="75"/>
      <c r="C44" s="75"/>
      <c r="D44" s="75"/>
      <c r="E44" s="75"/>
      <c r="F44" s="75"/>
      <c r="G44" s="47"/>
      <c r="H44" s="75" t="s">
        <v>244</v>
      </c>
      <c r="I44" s="75"/>
      <c r="J44" s="75"/>
      <c r="K44" s="75"/>
      <c r="L44" s="75"/>
      <c r="M44" s="75"/>
      <c r="N44" s="47"/>
      <c r="O44" s="75" t="s">
        <v>245</v>
      </c>
      <c r="P44" s="75"/>
      <c r="Q44" s="75"/>
      <c r="R44" s="75"/>
      <c r="S44" s="75"/>
      <c r="T44" s="75"/>
      <c r="U44" s="47"/>
      <c r="V44" s="75" t="s">
        <v>246</v>
      </c>
      <c r="W44" s="75"/>
      <c r="X44" s="75"/>
      <c r="Y44" s="75"/>
      <c r="Z44" s="75"/>
      <c r="AA44" s="75"/>
      <c r="AB44" s="47"/>
      <c r="AC44" s="75" t="s">
        <v>247</v>
      </c>
      <c r="AD44" s="75"/>
      <c r="AE44" s="75"/>
      <c r="AF44" s="75"/>
      <c r="AG44" s="75"/>
      <c r="AH44" s="75"/>
      <c r="AI44" s="47"/>
      <c r="AJ44" s="75" t="s">
        <v>248</v>
      </c>
      <c r="AK44" s="75"/>
      <c r="AL44" s="75"/>
      <c r="AM44" s="75"/>
      <c r="AN44" s="75"/>
      <c r="AO44" s="75"/>
      <c r="AP44" s="47"/>
      <c r="AQ44" s="75" t="s">
        <v>249</v>
      </c>
      <c r="AR44" s="75"/>
      <c r="AS44" s="75"/>
      <c r="AT44" s="75"/>
      <c r="AU44" s="75"/>
      <c r="AV44" s="75"/>
      <c r="AW44" s="47"/>
      <c r="AX44" s="75" t="s">
        <v>250</v>
      </c>
      <c r="AY44" s="75"/>
      <c r="AZ44" s="75"/>
      <c r="BA44" s="75"/>
      <c r="BB44" s="75"/>
      <c r="BC44" s="75"/>
      <c r="BD44" s="47"/>
      <c r="BE44" s="75" t="s">
        <v>251</v>
      </c>
      <c r="BF44" s="75"/>
      <c r="BG44" s="75"/>
      <c r="BH44" s="75"/>
      <c r="BI44" s="75"/>
      <c r="BJ44" s="75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10.4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12.1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332.4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2.5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118.2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75.400000000000006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U59" sqref="U59"/>
    </sheetView>
  </sheetViews>
  <sheetFormatPr defaultColWidth="9" defaultRowHeight="1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277</v>
      </c>
      <c r="B1" s="62" t="s">
        <v>278</v>
      </c>
      <c r="G1" s="63" t="s">
        <v>279</v>
      </c>
      <c r="H1" s="62" t="s">
        <v>280</v>
      </c>
    </row>
    <row r="3" spans="1:27">
      <c r="A3" s="68" t="s">
        <v>198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>
      <c r="A4" s="67" t="s">
        <v>57</v>
      </c>
      <c r="B4" s="67"/>
      <c r="C4" s="67"/>
      <c r="E4" s="69" t="s">
        <v>199</v>
      </c>
      <c r="F4" s="70"/>
      <c r="G4" s="70"/>
      <c r="H4" s="71"/>
      <c r="J4" s="69" t="s">
        <v>200</v>
      </c>
      <c r="K4" s="70"/>
      <c r="L4" s="71"/>
      <c r="N4" s="67" t="s">
        <v>201</v>
      </c>
      <c r="O4" s="67"/>
      <c r="P4" s="67"/>
      <c r="Q4" s="67"/>
      <c r="R4" s="67"/>
      <c r="S4" s="67"/>
      <c r="U4" s="67" t="s">
        <v>202</v>
      </c>
      <c r="V4" s="67"/>
      <c r="W4" s="67"/>
      <c r="X4" s="67"/>
      <c r="Y4" s="67"/>
      <c r="Z4" s="67"/>
    </row>
    <row r="5" spans="1:27">
      <c r="A5" s="67"/>
      <c r="B5" s="67" t="s">
        <v>203</v>
      </c>
      <c r="C5" s="67" t="s">
        <v>204</v>
      </c>
      <c r="E5" s="67"/>
      <c r="F5" s="67" t="s">
        <v>205</v>
      </c>
      <c r="G5" s="67" t="s">
        <v>206</v>
      </c>
      <c r="H5" s="67" t="s">
        <v>201</v>
      </c>
      <c r="J5" s="67"/>
      <c r="K5" s="67" t="s">
        <v>207</v>
      </c>
      <c r="L5" s="67" t="s">
        <v>208</v>
      </c>
      <c r="N5" s="67"/>
      <c r="O5" s="67" t="s">
        <v>209</v>
      </c>
      <c r="P5" s="67" t="s">
        <v>210</v>
      </c>
      <c r="Q5" s="67" t="s">
        <v>211</v>
      </c>
      <c r="R5" s="67" t="s">
        <v>212</v>
      </c>
      <c r="S5" s="67" t="s">
        <v>204</v>
      </c>
      <c r="U5" s="67"/>
      <c r="V5" s="67" t="s">
        <v>209</v>
      </c>
      <c r="W5" s="67" t="s">
        <v>210</v>
      </c>
      <c r="X5" s="67" t="s">
        <v>211</v>
      </c>
      <c r="Y5" s="67" t="s">
        <v>212</v>
      </c>
      <c r="Z5" s="67" t="s">
        <v>204</v>
      </c>
    </row>
    <row r="6" spans="1:27">
      <c r="A6" s="67" t="s">
        <v>57</v>
      </c>
      <c r="B6" s="67">
        <v>2200</v>
      </c>
      <c r="C6" s="67">
        <v>1689.6</v>
      </c>
      <c r="E6" s="67" t="s">
        <v>213</v>
      </c>
      <c r="F6" s="67">
        <v>55</v>
      </c>
      <c r="G6" s="67">
        <v>15</v>
      </c>
      <c r="H6" s="67">
        <v>7</v>
      </c>
      <c r="J6" s="67" t="s">
        <v>213</v>
      </c>
      <c r="K6" s="67">
        <v>0.1</v>
      </c>
      <c r="L6" s="67">
        <v>4</v>
      </c>
      <c r="N6" s="67" t="s">
        <v>214</v>
      </c>
      <c r="O6" s="67">
        <v>50</v>
      </c>
      <c r="P6" s="67">
        <v>60</v>
      </c>
      <c r="Q6" s="67">
        <v>0</v>
      </c>
      <c r="R6" s="67">
        <v>0</v>
      </c>
      <c r="S6" s="67">
        <v>62</v>
      </c>
      <c r="U6" s="67" t="s">
        <v>215</v>
      </c>
      <c r="V6" s="67">
        <v>0</v>
      </c>
      <c r="W6" s="67">
        <v>0</v>
      </c>
      <c r="X6" s="67">
        <v>25</v>
      </c>
      <c r="Y6" s="67">
        <v>0</v>
      </c>
      <c r="Z6" s="67">
        <v>17.2</v>
      </c>
    </row>
    <row r="7" spans="1:27">
      <c r="E7" s="67" t="s">
        <v>216</v>
      </c>
      <c r="F7" s="67">
        <v>65</v>
      </c>
      <c r="G7" s="67">
        <v>30</v>
      </c>
      <c r="H7" s="67">
        <v>20</v>
      </c>
      <c r="J7" s="67" t="s">
        <v>216</v>
      </c>
      <c r="K7" s="67">
        <v>1</v>
      </c>
      <c r="L7" s="67">
        <v>10</v>
      </c>
    </row>
    <row r="8" spans="1:27">
      <c r="E8" s="67" t="s">
        <v>217</v>
      </c>
      <c r="F8" s="67">
        <v>71.7</v>
      </c>
      <c r="G8" s="67">
        <v>9.9</v>
      </c>
      <c r="H8" s="67">
        <v>18.399999999999999</v>
      </c>
      <c r="J8" s="67" t="s">
        <v>217</v>
      </c>
      <c r="K8" s="67">
        <v>6.6</v>
      </c>
      <c r="L8" s="67">
        <v>12.6</v>
      </c>
    </row>
    <row r="13" spans="1:27">
      <c r="A13" s="66" t="s">
        <v>218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>
      <c r="A14" s="67" t="s">
        <v>219</v>
      </c>
      <c r="B14" s="67"/>
      <c r="C14" s="67"/>
      <c r="D14" s="67"/>
      <c r="E14" s="67"/>
      <c r="F14" s="67"/>
      <c r="H14" s="67" t="s">
        <v>220</v>
      </c>
      <c r="I14" s="67"/>
      <c r="J14" s="67"/>
      <c r="K14" s="67"/>
      <c r="L14" s="67"/>
      <c r="M14" s="67"/>
      <c r="O14" s="67" t="s">
        <v>221</v>
      </c>
      <c r="P14" s="67"/>
      <c r="Q14" s="67"/>
      <c r="R14" s="67"/>
      <c r="S14" s="67"/>
      <c r="T14" s="67"/>
      <c r="V14" s="67" t="s">
        <v>222</v>
      </c>
      <c r="W14" s="67"/>
      <c r="X14" s="67"/>
      <c r="Y14" s="67"/>
      <c r="Z14" s="67"/>
      <c r="AA14" s="67"/>
    </row>
    <row r="15" spans="1:27">
      <c r="A15" s="67"/>
      <c r="B15" s="67" t="s">
        <v>209</v>
      </c>
      <c r="C15" s="67" t="s">
        <v>210</v>
      </c>
      <c r="D15" s="67" t="s">
        <v>211</v>
      </c>
      <c r="E15" s="67" t="s">
        <v>212</v>
      </c>
      <c r="F15" s="67" t="s">
        <v>204</v>
      </c>
      <c r="H15" s="67"/>
      <c r="I15" s="67" t="s">
        <v>209</v>
      </c>
      <c r="J15" s="67" t="s">
        <v>210</v>
      </c>
      <c r="K15" s="67" t="s">
        <v>211</v>
      </c>
      <c r="L15" s="67" t="s">
        <v>212</v>
      </c>
      <c r="M15" s="67" t="s">
        <v>204</v>
      </c>
      <c r="O15" s="67"/>
      <c r="P15" s="67" t="s">
        <v>209</v>
      </c>
      <c r="Q15" s="67" t="s">
        <v>210</v>
      </c>
      <c r="R15" s="67" t="s">
        <v>211</v>
      </c>
      <c r="S15" s="67" t="s">
        <v>212</v>
      </c>
      <c r="T15" s="67" t="s">
        <v>204</v>
      </c>
      <c r="V15" s="67"/>
      <c r="W15" s="67" t="s">
        <v>209</v>
      </c>
      <c r="X15" s="67" t="s">
        <v>210</v>
      </c>
      <c r="Y15" s="67" t="s">
        <v>211</v>
      </c>
      <c r="Z15" s="67" t="s">
        <v>212</v>
      </c>
      <c r="AA15" s="67" t="s">
        <v>204</v>
      </c>
    </row>
    <row r="16" spans="1:27">
      <c r="A16" s="67" t="s">
        <v>223</v>
      </c>
      <c r="B16" s="67">
        <v>530</v>
      </c>
      <c r="C16" s="67">
        <v>750</v>
      </c>
      <c r="D16" s="67">
        <v>0</v>
      </c>
      <c r="E16" s="67">
        <v>3000</v>
      </c>
      <c r="F16" s="67">
        <v>310.7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18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8.5</v>
      </c>
      <c r="V16" s="67" t="s">
        <v>5</v>
      </c>
      <c r="W16" s="67">
        <v>0</v>
      </c>
      <c r="X16" s="67">
        <v>0</v>
      </c>
      <c r="Y16" s="67">
        <v>75</v>
      </c>
      <c r="Z16" s="67">
        <v>0</v>
      </c>
      <c r="AA16" s="67">
        <v>95.3</v>
      </c>
    </row>
    <row r="23" spans="1:62">
      <c r="A23" s="66" t="s">
        <v>224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225</v>
      </c>
      <c r="B24" s="67"/>
      <c r="C24" s="67"/>
      <c r="D24" s="67"/>
      <c r="E24" s="67"/>
      <c r="F24" s="67"/>
      <c r="H24" s="67" t="s">
        <v>226</v>
      </c>
      <c r="I24" s="67"/>
      <c r="J24" s="67"/>
      <c r="K24" s="67"/>
      <c r="L24" s="67"/>
      <c r="M24" s="67"/>
      <c r="O24" s="67" t="s">
        <v>227</v>
      </c>
      <c r="P24" s="67"/>
      <c r="Q24" s="67"/>
      <c r="R24" s="67"/>
      <c r="S24" s="67"/>
      <c r="T24" s="67"/>
      <c r="V24" s="67" t="s">
        <v>228</v>
      </c>
      <c r="W24" s="67"/>
      <c r="X24" s="67"/>
      <c r="Y24" s="67"/>
      <c r="Z24" s="67"/>
      <c r="AA24" s="67"/>
      <c r="AC24" s="67" t="s">
        <v>229</v>
      </c>
      <c r="AD24" s="67"/>
      <c r="AE24" s="67"/>
      <c r="AF24" s="67"/>
      <c r="AG24" s="67"/>
      <c r="AH24" s="67"/>
      <c r="AJ24" s="67" t="s">
        <v>230</v>
      </c>
      <c r="AK24" s="67"/>
      <c r="AL24" s="67"/>
      <c r="AM24" s="67"/>
      <c r="AN24" s="67"/>
      <c r="AO24" s="67"/>
      <c r="AQ24" s="67" t="s">
        <v>231</v>
      </c>
      <c r="AR24" s="67"/>
      <c r="AS24" s="67"/>
      <c r="AT24" s="67"/>
      <c r="AU24" s="67"/>
      <c r="AV24" s="67"/>
      <c r="AX24" s="67" t="s">
        <v>232</v>
      </c>
      <c r="AY24" s="67"/>
      <c r="AZ24" s="67"/>
      <c r="BA24" s="67"/>
      <c r="BB24" s="67"/>
      <c r="BC24" s="67"/>
      <c r="BE24" s="67" t="s">
        <v>233</v>
      </c>
      <c r="BF24" s="67"/>
      <c r="BG24" s="67"/>
      <c r="BH24" s="67"/>
      <c r="BI24" s="67"/>
      <c r="BJ24" s="67"/>
    </row>
    <row r="25" spans="1:62">
      <c r="A25" s="67"/>
      <c r="B25" s="67" t="s">
        <v>209</v>
      </c>
      <c r="C25" s="67" t="s">
        <v>210</v>
      </c>
      <c r="D25" s="67" t="s">
        <v>211</v>
      </c>
      <c r="E25" s="67" t="s">
        <v>212</v>
      </c>
      <c r="F25" s="67" t="s">
        <v>204</v>
      </c>
      <c r="H25" s="67"/>
      <c r="I25" s="67" t="s">
        <v>209</v>
      </c>
      <c r="J25" s="67" t="s">
        <v>210</v>
      </c>
      <c r="K25" s="67" t="s">
        <v>211</v>
      </c>
      <c r="L25" s="67" t="s">
        <v>212</v>
      </c>
      <c r="M25" s="67" t="s">
        <v>204</v>
      </c>
      <c r="O25" s="67"/>
      <c r="P25" s="67" t="s">
        <v>209</v>
      </c>
      <c r="Q25" s="67" t="s">
        <v>210</v>
      </c>
      <c r="R25" s="67" t="s">
        <v>211</v>
      </c>
      <c r="S25" s="67" t="s">
        <v>212</v>
      </c>
      <c r="T25" s="67" t="s">
        <v>204</v>
      </c>
      <c r="V25" s="67"/>
      <c r="W25" s="67" t="s">
        <v>209</v>
      </c>
      <c r="X25" s="67" t="s">
        <v>210</v>
      </c>
      <c r="Y25" s="67" t="s">
        <v>211</v>
      </c>
      <c r="Z25" s="67" t="s">
        <v>212</v>
      </c>
      <c r="AA25" s="67" t="s">
        <v>204</v>
      </c>
      <c r="AC25" s="67"/>
      <c r="AD25" s="67" t="s">
        <v>209</v>
      </c>
      <c r="AE25" s="67" t="s">
        <v>210</v>
      </c>
      <c r="AF25" s="67" t="s">
        <v>211</v>
      </c>
      <c r="AG25" s="67" t="s">
        <v>212</v>
      </c>
      <c r="AH25" s="67" t="s">
        <v>204</v>
      </c>
      <c r="AJ25" s="67"/>
      <c r="AK25" s="67" t="s">
        <v>209</v>
      </c>
      <c r="AL25" s="67" t="s">
        <v>210</v>
      </c>
      <c r="AM25" s="67" t="s">
        <v>211</v>
      </c>
      <c r="AN25" s="67" t="s">
        <v>212</v>
      </c>
      <c r="AO25" s="67" t="s">
        <v>204</v>
      </c>
      <c r="AQ25" s="67"/>
      <c r="AR25" s="67" t="s">
        <v>209</v>
      </c>
      <c r="AS25" s="67" t="s">
        <v>210</v>
      </c>
      <c r="AT25" s="67" t="s">
        <v>211</v>
      </c>
      <c r="AU25" s="67" t="s">
        <v>212</v>
      </c>
      <c r="AV25" s="67" t="s">
        <v>204</v>
      </c>
      <c r="AX25" s="67"/>
      <c r="AY25" s="67" t="s">
        <v>209</v>
      </c>
      <c r="AZ25" s="67" t="s">
        <v>210</v>
      </c>
      <c r="BA25" s="67" t="s">
        <v>211</v>
      </c>
      <c r="BB25" s="67" t="s">
        <v>212</v>
      </c>
      <c r="BC25" s="67" t="s">
        <v>204</v>
      </c>
      <c r="BE25" s="67"/>
      <c r="BF25" s="67" t="s">
        <v>209</v>
      </c>
      <c r="BG25" s="67" t="s">
        <v>210</v>
      </c>
      <c r="BH25" s="67" t="s">
        <v>211</v>
      </c>
      <c r="BI25" s="67" t="s">
        <v>212</v>
      </c>
      <c r="BJ25" s="67" t="s">
        <v>204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43.7</v>
      </c>
      <c r="H26" s="67" t="s">
        <v>9</v>
      </c>
      <c r="I26" s="67">
        <v>1</v>
      </c>
      <c r="J26" s="67">
        <v>1.2</v>
      </c>
      <c r="K26" s="67">
        <v>0</v>
      </c>
      <c r="L26" s="67">
        <v>0</v>
      </c>
      <c r="M26" s="67">
        <v>1.1000000000000001</v>
      </c>
      <c r="O26" s="67" t="s">
        <v>10</v>
      </c>
      <c r="P26" s="67">
        <v>1.3</v>
      </c>
      <c r="Q26" s="67">
        <v>1.5</v>
      </c>
      <c r="R26" s="67">
        <v>0</v>
      </c>
      <c r="S26" s="67">
        <v>0</v>
      </c>
      <c r="T26" s="67">
        <v>0.9</v>
      </c>
      <c r="V26" s="67" t="s">
        <v>11</v>
      </c>
      <c r="W26" s="67">
        <v>12</v>
      </c>
      <c r="X26" s="67">
        <v>16</v>
      </c>
      <c r="Y26" s="67">
        <v>0</v>
      </c>
      <c r="Z26" s="67">
        <v>35</v>
      </c>
      <c r="AA26" s="67">
        <v>11.4</v>
      </c>
      <c r="AC26" s="67" t="s">
        <v>12</v>
      </c>
      <c r="AD26" s="67">
        <v>1.3</v>
      </c>
      <c r="AE26" s="67">
        <v>1.5</v>
      </c>
      <c r="AF26" s="67">
        <v>0</v>
      </c>
      <c r="AG26" s="67">
        <v>100</v>
      </c>
      <c r="AH26" s="67">
        <v>4.9000000000000004</v>
      </c>
      <c r="AJ26" s="67" t="s">
        <v>234</v>
      </c>
      <c r="AK26" s="67">
        <v>320</v>
      </c>
      <c r="AL26" s="67">
        <v>400</v>
      </c>
      <c r="AM26" s="67">
        <v>0</v>
      </c>
      <c r="AN26" s="67">
        <v>1000</v>
      </c>
      <c r="AO26" s="67">
        <v>328.9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4.4000000000000004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1.2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0.5</v>
      </c>
    </row>
    <row r="33" spans="1:68">
      <c r="A33" s="66" t="s">
        <v>235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67" t="s">
        <v>236</v>
      </c>
      <c r="B34" s="67"/>
      <c r="C34" s="67"/>
      <c r="D34" s="67"/>
      <c r="E34" s="67"/>
      <c r="F34" s="67"/>
      <c r="H34" s="67" t="s">
        <v>237</v>
      </c>
      <c r="I34" s="67"/>
      <c r="J34" s="67"/>
      <c r="K34" s="67"/>
      <c r="L34" s="67"/>
      <c r="M34" s="67"/>
      <c r="O34" s="67" t="s">
        <v>238</v>
      </c>
      <c r="P34" s="67"/>
      <c r="Q34" s="67"/>
      <c r="R34" s="67"/>
      <c r="S34" s="67"/>
      <c r="T34" s="67"/>
      <c r="V34" s="67" t="s">
        <v>239</v>
      </c>
      <c r="W34" s="67"/>
      <c r="X34" s="67"/>
      <c r="Y34" s="67"/>
      <c r="Z34" s="67"/>
      <c r="AA34" s="67"/>
      <c r="AC34" s="67" t="s">
        <v>240</v>
      </c>
      <c r="AD34" s="67"/>
      <c r="AE34" s="67"/>
      <c r="AF34" s="67"/>
      <c r="AG34" s="67"/>
      <c r="AH34" s="67"/>
      <c r="AJ34" s="67" t="s">
        <v>241</v>
      </c>
      <c r="AK34" s="67"/>
      <c r="AL34" s="67"/>
      <c r="AM34" s="67"/>
      <c r="AN34" s="67"/>
      <c r="AO34" s="67"/>
    </row>
    <row r="35" spans="1:68">
      <c r="A35" s="67"/>
      <c r="B35" s="67" t="s">
        <v>209</v>
      </c>
      <c r="C35" s="67" t="s">
        <v>210</v>
      </c>
      <c r="D35" s="67" t="s">
        <v>211</v>
      </c>
      <c r="E35" s="67" t="s">
        <v>212</v>
      </c>
      <c r="F35" s="67" t="s">
        <v>204</v>
      </c>
      <c r="H35" s="67"/>
      <c r="I35" s="67" t="s">
        <v>209</v>
      </c>
      <c r="J35" s="67" t="s">
        <v>210</v>
      </c>
      <c r="K35" s="67" t="s">
        <v>211</v>
      </c>
      <c r="L35" s="67" t="s">
        <v>212</v>
      </c>
      <c r="M35" s="67" t="s">
        <v>204</v>
      </c>
      <c r="O35" s="67"/>
      <c r="P35" s="67" t="s">
        <v>209</v>
      </c>
      <c r="Q35" s="67" t="s">
        <v>210</v>
      </c>
      <c r="R35" s="67" t="s">
        <v>211</v>
      </c>
      <c r="S35" s="67" t="s">
        <v>212</v>
      </c>
      <c r="T35" s="67" t="s">
        <v>204</v>
      </c>
      <c r="V35" s="67"/>
      <c r="W35" s="67" t="s">
        <v>209</v>
      </c>
      <c r="X35" s="67" t="s">
        <v>210</v>
      </c>
      <c r="Y35" s="67" t="s">
        <v>211</v>
      </c>
      <c r="Z35" s="67" t="s">
        <v>212</v>
      </c>
      <c r="AA35" s="67" t="s">
        <v>204</v>
      </c>
      <c r="AC35" s="67"/>
      <c r="AD35" s="67" t="s">
        <v>209</v>
      </c>
      <c r="AE35" s="67" t="s">
        <v>210</v>
      </c>
      <c r="AF35" s="67" t="s">
        <v>211</v>
      </c>
      <c r="AG35" s="67" t="s">
        <v>212</v>
      </c>
      <c r="AH35" s="67" t="s">
        <v>204</v>
      </c>
      <c r="AJ35" s="67"/>
      <c r="AK35" s="67" t="s">
        <v>209</v>
      </c>
      <c r="AL35" s="67" t="s">
        <v>210</v>
      </c>
      <c r="AM35" s="67" t="s">
        <v>211</v>
      </c>
      <c r="AN35" s="67" t="s">
        <v>212</v>
      </c>
      <c r="AO35" s="67" t="s">
        <v>204</v>
      </c>
    </row>
    <row r="36" spans="1:68">
      <c r="A36" s="67" t="s">
        <v>17</v>
      </c>
      <c r="B36" s="67">
        <v>600</v>
      </c>
      <c r="C36" s="67">
        <v>750</v>
      </c>
      <c r="D36" s="67">
        <v>0</v>
      </c>
      <c r="E36" s="67">
        <v>2000</v>
      </c>
      <c r="F36" s="67">
        <v>348.2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1000.1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3218.2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2251.1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43.1</v>
      </c>
      <c r="AJ36" s="67" t="s">
        <v>22</v>
      </c>
      <c r="AK36" s="67">
        <v>305</v>
      </c>
      <c r="AL36" s="67">
        <v>370</v>
      </c>
      <c r="AM36" s="67">
        <v>0</v>
      </c>
      <c r="AN36" s="67">
        <v>350</v>
      </c>
      <c r="AO36" s="67">
        <v>54</v>
      </c>
    </row>
    <row r="43" spans="1:68">
      <c r="A43" s="66" t="s">
        <v>242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>
      <c r="A44" s="67" t="s">
        <v>243</v>
      </c>
      <c r="B44" s="67"/>
      <c r="C44" s="67"/>
      <c r="D44" s="67"/>
      <c r="E44" s="67"/>
      <c r="F44" s="67"/>
      <c r="H44" s="67" t="s">
        <v>244</v>
      </c>
      <c r="I44" s="67"/>
      <c r="J44" s="67"/>
      <c r="K44" s="67"/>
      <c r="L44" s="67"/>
      <c r="M44" s="67"/>
      <c r="O44" s="67" t="s">
        <v>245</v>
      </c>
      <c r="P44" s="67"/>
      <c r="Q44" s="67"/>
      <c r="R44" s="67"/>
      <c r="S44" s="67"/>
      <c r="T44" s="67"/>
      <c r="V44" s="67" t="s">
        <v>246</v>
      </c>
      <c r="W44" s="67"/>
      <c r="X44" s="67"/>
      <c r="Y44" s="67"/>
      <c r="Z44" s="67"/>
      <c r="AA44" s="67"/>
      <c r="AC44" s="67" t="s">
        <v>247</v>
      </c>
      <c r="AD44" s="67"/>
      <c r="AE44" s="67"/>
      <c r="AF44" s="67"/>
      <c r="AG44" s="67"/>
      <c r="AH44" s="67"/>
      <c r="AJ44" s="67" t="s">
        <v>248</v>
      </c>
      <c r="AK44" s="67"/>
      <c r="AL44" s="67"/>
      <c r="AM44" s="67"/>
      <c r="AN44" s="67"/>
      <c r="AO44" s="67"/>
      <c r="AQ44" s="67" t="s">
        <v>249</v>
      </c>
      <c r="AR44" s="67"/>
      <c r="AS44" s="67"/>
      <c r="AT44" s="67"/>
      <c r="AU44" s="67"/>
      <c r="AV44" s="67"/>
      <c r="AX44" s="67" t="s">
        <v>250</v>
      </c>
      <c r="AY44" s="67"/>
      <c r="AZ44" s="67"/>
      <c r="BA44" s="67"/>
      <c r="BB44" s="67"/>
      <c r="BC44" s="67"/>
      <c r="BE44" s="67" t="s">
        <v>251</v>
      </c>
      <c r="BF44" s="67"/>
      <c r="BG44" s="67"/>
      <c r="BH44" s="67"/>
      <c r="BI44" s="67"/>
      <c r="BJ44" s="67"/>
    </row>
    <row r="45" spans="1:68">
      <c r="A45" s="67"/>
      <c r="B45" s="67" t="s">
        <v>209</v>
      </c>
      <c r="C45" s="67" t="s">
        <v>210</v>
      </c>
      <c r="D45" s="67" t="s">
        <v>211</v>
      </c>
      <c r="E45" s="67" t="s">
        <v>212</v>
      </c>
      <c r="F45" s="67" t="s">
        <v>204</v>
      </c>
      <c r="H45" s="67"/>
      <c r="I45" s="67" t="s">
        <v>209</v>
      </c>
      <c r="J45" s="67" t="s">
        <v>210</v>
      </c>
      <c r="K45" s="67" t="s">
        <v>211</v>
      </c>
      <c r="L45" s="67" t="s">
        <v>212</v>
      </c>
      <c r="M45" s="67" t="s">
        <v>204</v>
      </c>
      <c r="O45" s="67"/>
      <c r="P45" s="67" t="s">
        <v>209</v>
      </c>
      <c r="Q45" s="67" t="s">
        <v>210</v>
      </c>
      <c r="R45" s="67" t="s">
        <v>211</v>
      </c>
      <c r="S45" s="67" t="s">
        <v>212</v>
      </c>
      <c r="T45" s="67" t="s">
        <v>204</v>
      </c>
      <c r="V45" s="67"/>
      <c r="W45" s="67" t="s">
        <v>209</v>
      </c>
      <c r="X45" s="67" t="s">
        <v>210</v>
      </c>
      <c r="Y45" s="67" t="s">
        <v>211</v>
      </c>
      <c r="Z45" s="67" t="s">
        <v>212</v>
      </c>
      <c r="AA45" s="67" t="s">
        <v>204</v>
      </c>
      <c r="AC45" s="67"/>
      <c r="AD45" s="67" t="s">
        <v>209</v>
      </c>
      <c r="AE45" s="67" t="s">
        <v>210</v>
      </c>
      <c r="AF45" s="67" t="s">
        <v>211</v>
      </c>
      <c r="AG45" s="67" t="s">
        <v>212</v>
      </c>
      <c r="AH45" s="67" t="s">
        <v>204</v>
      </c>
      <c r="AJ45" s="67"/>
      <c r="AK45" s="67" t="s">
        <v>209</v>
      </c>
      <c r="AL45" s="67" t="s">
        <v>210</v>
      </c>
      <c r="AM45" s="67" t="s">
        <v>211</v>
      </c>
      <c r="AN45" s="67" t="s">
        <v>212</v>
      </c>
      <c r="AO45" s="67" t="s">
        <v>204</v>
      </c>
      <c r="AQ45" s="67"/>
      <c r="AR45" s="67" t="s">
        <v>209</v>
      </c>
      <c r="AS45" s="67" t="s">
        <v>210</v>
      </c>
      <c r="AT45" s="67" t="s">
        <v>211</v>
      </c>
      <c r="AU45" s="67" t="s">
        <v>212</v>
      </c>
      <c r="AV45" s="67" t="s">
        <v>204</v>
      </c>
      <c r="AX45" s="67"/>
      <c r="AY45" s="67" t="s">
        <v>209</v>
      </c>
      <c r="AZ45" s="67" t="s">
        <v>210</v>
      </c>
      <c r="BA45" s="67" t="s">
        <v>211</v>
      </c>
      <c r="BB45" s="67" t="s">
        <v>212</v>
      </c>
      <c r="BC45" s="67" t="s">
        <v>204</v>
      </c>
      <c r="BE45" s="67"/>
      <c r="BF45" s="67" t="s">
        <v>209</v>
      </c>
      <c r="BG45" s="67" t="s">
        <v>210</v>
      </c>
      <c r="BH45" s="67" t="s">
        <v>211</v>
      </c>
      <c r="BI45" s="67" t="s">
        <v>212</v>
      </c>
      <c r="BJ45" s="67" t="s">
        <v>204</v>
      </c>
    </row>
    <row r="46" spans="1:68">
      <c r="A46" s="67" t="s">
        <v>23</v>
      </c>
      <c r="B46" s="67">
        <v>7</v>
      </c>
      <c r="C46" s="67">
        <v>10</v>
      </c>
      <c r="D46" s="67">
        <v>0</v>
      </c>
      <c r="E46" s="67">
        <v>45</v>
      </c>
      <c r="F46" s="67">
        <v>10.4</v>
      </c>
      <c r="H46" s="67" t="s">
        <v>24</v>
      </c>
      <c r="I46" s="67">
        <v>8</v>
      </c>
      <c r="J46" s="67">
        <v>9</v>
      </c>
      <c r="K46" s="67">
        <v>0</v>
      </c>
      <c r="L46" s="67">
        <v>35</v>
      </c>
      <c r="M46" s="67">
        <v>12.1</v>
      </c>
      <c r="O46" s="67" t="s">
        <v>252</v>
      </c>
      <c r="P46" s="67">
        <v>600</v>
      </c>
      <c r="Q46" s="67">
        <v>800</v>
      </c>
      <c r="R46" s="67">
        <v>0</v>
      </c>
      <c r="S46" s="67">
        <v>10000</v>
      </c>
      <c r="T46" s="67">
        <v>332.4</v>
      </c>
      <c r="V46" s="67" t="s">
        <v>29</v>
      </c>
      <c r="W46" s="67">
        <v>0</v>
      </c>
      <c r="X46" s="67">
        <v>0</v>
      </c>
      <c r="Y46" s="67">
        <v>3</v>
      </c>
      <c r="Z46" s="67">
        <v>10</v>
      </c>
      <c r="AA46" s="67">
        <v>0</v>
      </c>
      <c r="AC46" s="67" t="s">
        <v>25</v>
      </c>
      <c r="AD46" s="67">
        <v>0</v>
      </c>
      <c r="AE46" s="67">
        <v>0</v>
      </c>
      <c r="AF46" s="67">
        <v>4</v>
      </c>
      <c r="AG46" s="67">
        <v>11</v>
      </c>
      <c r="AH46" s="67">
        <v>2.5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118.2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75.400000000000006</v>
      </c>
      <c r="AX46" s="67" t="s">
        <v>253</v>
      </c>
      <c r="AY46" s="67"/>
      <c r="AZ46" s="67"/>
      <c r="BA46" s="67"/>
      <c r="BB46" s="67"/>
      <c r="BC46" s="67"/>
      <c r="BE46" s="67" t="s">
        <v>254</v>
      </c>
      <c r="BF46" s="67"/>
      <c r="BG46" s="67"/>
      <c r="BH46" s="67"/>
      <c r="BI46" s="67"/>
      <c r="BJ46" s="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M25" sqref="M25"/>
    </sheetView>
  </sheetViews>
  <sheetFormatPr defaultRowHeight="15"/>
  <sheetData>
    <row r="1" spans="1:113" ht="16.5">
      <c r="A1" s="51" t="s">
        <v>259</v>
      </c>
      <c r="B1" s="51" t="s">
        <v>56</v>
      </c>
      <c r="C1" s="51" t="s">
        <v>260</v>
      </c>
      <c r="D1" s="51" t="s">
        <v>261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281</v>
      </c>
      <c r="B2" s="62" t="s">
        <v>282</v>
      </c>
      <c r="C2" s="62" t="s">
        <v>255</v>
      </c>
      <c r="D2" s="62">
        <v>58</v>
      </c>
      <c r="E2" s="62">
        <v>1689.5677000000001</v>
      </c>
      <c r="F2" s="62">
        <v>240.97785999999999</v>
      </c>
      <c r="G2" s="62">
        <v>33.247109999999999</v>
      </c>
      <c r="H2" s="62">
        <v>18.622710000000001</v>
      </c>
      <c r="I2" s="62">
        <v>14.624399</v>
      </c>
      <c r="J2" s="62">
        <v>61.955120000000001</v>
      </c>
      <c r="K2" s="62">
        <v>29.555240000000001</v>
      </c>
      <c r="L2" s="62">
        <v>32.399880000000003</v>
      </c>
      <c r="M2" s="62">
        <v>17.161225999999999</v>
      </c>
      <c r="N2" s="62">
        <v>1.6083235</v>
      </c>
      <c r="O2" s="62">
        <v>9.9083070000000006</v>
      </c>
      <c r="P2" s="62">
        <v>658.41034000000002</v>
      </c>
      <c r="Q2" s="62">
        <v>15.536861999999999</v>
      </c>
      <c r="R2" s="62">
        <v>310.73394999999999</v>
      </c>
      <c r="S2" s="62">
        <v>104.264</v>
      </c>
      <c r="T2" s="62">
        <v>2477.6392000000001</v>
      </c>
      <c r="U2" s="62">
        <v>8.5416709999999991</v>
      </c>
      <c r="V2" s="62">
        <v>18.049406000000001</v>
      </c>
      <c r="W2" s="62">
        <v>95.310100000000006</v>
      </c>
      <c r="X2" s="62">
        <v>43.748150000000003</v>
      </c>
      <c r="Y2" s="62">
        <v>1.1317911</v>
      </c>
      <c r="Z2" s="62">
        <v>0.86904024999999996</v>
      </c>
      <c r="AA2" s="62">
        <v>11.359465999999999</v>
      </c>
      <c r="AB2" s="62">
        <v>4.9435406000000004</v>
      </c>
      <c r="AC2" s="62">
        <v>328.89227</v>
      </c>
      <c r="AD2" s="62">
        <v>4.3722004999999999</v>
      </c>
      <c r="AE2" s="62">
        <v>1.2301048999999999</v>
      </c>
      <c r="AF2" s="62">
        <v>0.49471306999999998</v>
      </c>
      <c r="AG2" s="62">
        <v>348.17971999999997</v>
      </c>
      <c r="AH2" s="62">
        <v>196.13094000000001</v>
      </c>
      <c r="AI2" s="62">
        <v>152.04877999999999</v>
      </c>
      <c r="AJ2" s="62">
        <v>1000.0624</v>
      </c>
      <c r="AK2" s="62">
        <v>3218.2204999999999</v>
      </c>
      <c r="AL2" s="62">
        <v>43.115935999999998</v>
      </c>
      <c r="AM2" s="62">
        <v>2251.1066999999998</v>
      </c>
      <c r="AN2" s="62">
        <v>53.978985000000002</v>
      </c>
      <c r="AO2" s="62">
        <v>10.44122</v>
      </c>
      <c r="AP2" s="62">
        <v>6.8597574000000003</v>
      </c>
      <c r="AQ2" s="62">
        <v>3.5814629999999998</v>
      </c>
      <c r="AR2" s="62">
        <v>12.059333000000001</v>
      </c>
      <c r="AS2" s="62">
        <v>332.40393</v>
      </c>
      <c r="AT2" s="62">
        <v>3.7293356E-2</v>
      </c>
      <c r="AU2" s="62">
        <v>2.5201676000000002</v>
      </c>
      <c r="AV2" s="62">
        <v>118.1733</v>
      </c>
      <c r="AW2" s="62">
        <v>75.397589999999994</v>
      </c>
      <c r="AX2" s="62">
        <v>2.1408673E-2</v>
      </c>
      <c r="AY2" s="62">
        <v>1.443122</v>
      </c>
      <c r="AZ2" s="62">
        <v>215.45215999999999</v>
      </c>
      <c r="BA2" s="62">
        <v>66.119299999999996</v>
      </c>
      <c r="BB2" s="62">
        <v>18.651109999999999</v>
      </c>
      <c r="BC2" s="62">
        <v>24.111598999999998</v>
      </c>
      <c r="BD2" s="62">
        <v>23.344139999999999</v>
      </c>
      <c r="BE2" s="62">
        <v>1.4681541</v>
      </c>
      <c r="BF2" s="62">
        <v>10.212566000000001</v>
      </c>
      <c r="BG2" s="62">
        <v>0</v>
      </c>
      <c r="BH2" s="62">
        <v>0</v>
      </c>
      <c r="BI2" s="165">
        <v>3.65807E-5</v>
      </c>
      <c r="BJ2" s="62">
        <v>3.2240454000000002E-2</v>
      </c>
      <c r="BK2" s="62">
        <v>0</v>
      </c>
      <c r="BL2" s="62">
        <v>7.8789345999999996E-2</v>
      </c>
      <c r="BM2" s="62">
        <v>3.6110281999999998</v>
      </c>
      <c r="BN2" s="62">
        <v>0.33379217999999999</v>
      </c>
      <c r="BO2" s="62">
        <v>35.886153999999998</v>
      </c>
      <c r="BP2" s="62">
        <v>9.8125090000000004</v>
      </c>
      <c r="BQ2" s="62">
        <v>11.002018</v>
      </c>
      <c r="BR2" s="62">
        <v>46.203690000000002</v>
      </c>
      <c r="BS2" s="62">
        <v>22.620229999999999</v>
      </c>
      <c r="BT2" s="62">
        <v>5.7712802999999999</v>
      </c>
      <c r="BU2" s="62">
        <v>7.2757799999999999E-4</v>
      </c>
      <c r="BV2" s="62">
        <v>0.25042015000000001</v>
      </c>
      <c r="BW2" s="62">
        <v>0.45689362</v>
      </c>
      <c r="BX2" s="62">
        <v>1.3869178</v>
      </c>
      <c r="BY2" s="62">
        <v>0.16200091999999999</v>
      </c>
      <c r="BZ2" s="165">
        <v>7.4491800000000004E-5</v>
      </c>
      <c r="CA2" s="62">
        <v>0.67937110000000001</v>
      </c>
      <c r="CB2" s="62">
        <v>0.19376978</v>
      </c>
      <c r="CC2" s="62">
        <v>0.17364009</v>
      </c>
      <c r="CD2" s="62">
        <v>2.9810762</v>
      </c>
      <c r="CE2" s="62">
        <v>7.8998299999999994E-2</v>
      </c>
      <c r="CF2" s="62">
        <v>0.54727095000000003</v>
      </c>
      <c r="CG2" s="62">
        <v>0</v>
      </c>
      <c r="CH2" s="62">
        <v>6.4217019999999996E-3</v>
      </c>
      <c r="CI2" s="165">
        <v>7.7246399999999997E-8</v>
      </c>
      <c r="CJ2" s="62">
        <v>6.1183652999999998</v>
      </c>
      <c r="CK2" s="62">
        <v>2.1174911000000001E-2</v>
      </c>
      <c r="CL2" s="62">
        <v>0.14734642000000001</v>
      </c>
      <c r="CM2" s="62">
        <v>2.9874877999999998</v>
      </c>
      <c r="CN2" s="62">
        <v>3123.2698</v>
      </c>
      <c r="CO2" s="62">
        <v>5461.9539999999997</v>
      </c>
      <c r="CP2" s="62">
        <v>3999.0054</v>
      </c>
      <c r="CQ2" s="62">
        <v>1190.4259</v>
      </c>
      <c r="CR2" s="62">
        <v>624.11053000000004</v>
      </c>
      <c r="CS2" s="62">
        <v>526.52764999999999</v>
      </c>
      <c r="CT2" s="62">
        <v>3113.3793999999998</v>
      </c>
      <c r="CU2" s="62">
        <v>2039.8715999999999</v>
      </c>
      <c r="CV2" s="62">
        <v>1454.4870000000001</v>
      </c>
      <c r="CW2" s="62">
        <v>2387.29</v>
      </c>
      <c r="CX2" s="62">
        <v>675.19770000000005</v>
      </c>
      <c r="CY2" s="62">
        <v>3674.8800999999999</v>
      </c>
      <c r="CZ2" s="62">
        <v>1562.366</v>
      </c>
      <c r="DA2" s="62">
        <v>5119.1073999999999</v>
      </c>
      <c r="DB2" s="62">
        <v>4385.1409999999996</v>
      </c>
      <c r="DC2" s="62">
        <v>7666.5810000000001</v>
      </c>
      <c r="DD2" s="62">
        <v>11481.272999999999</v>
      </c>
      <c r="DE2" s="62">
        <v>2647.1614</v>
      </c>
      <c r="DF2" s="62">
        <v>4160.2359999999999</v>
      </c>
      <c r="DG2" s="62">
        <v>2869.8031999999998</v>
      </c>
      <c r="DH2" s="62">
        <v>158.00967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66.119299999999996</v>
      </c>
      <c r="B6">
        <f>BB2</f>
        <v>18.651109999999999</v>
      </c>
      <c r="C6">
        <f>BC2</f>
        <v>24.111598999999998</v>
      </c>
      <c r="D6">
        <f>BD2</f>
        <v>23.344139999999999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7" sqref="E7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5"/>
      <c r="B1" s="55" t="s">
        <v>258</v>
      </c>
      <c r="C1" s="55" t="s">
        <v>256</v>
      </c>
      <c r="E1" s="78" t="s">
        <v>37</v>
      </c>
      <c r="F1" s="78"/>
      <c r="G1" s="78" t="s">
        <v>38</v>
      </c>
      <c r="H1" s="78"/>
      <c r="I1" s="52" t="s">
        <v>39</v>
      </c>
    </row>
    <row r="2" spans="1:9">
      <c r="A2" s="55" t="s">
        <v>257</v>
      </c>
      <c r="B2" s="56">
        <v>22755</v>
      </c>
      <c r="C2" s="57">
        <f ca="1">YEAR(TODAY())-YEAR(B2)+IF(TODAY()&gt;=DATE(YEAR(TODAY()),MONTH(B2),DAY(B2)),0,-1)</f>
        <v>58</v>
      </c>
      <c r="E2" s="53">
        <v>166</v>
      </c>
      <c r="F2" s="54" t="s">
        <v>40</v>
      </c>
      <c r="G2" s="53">
        <v>54.8</v>
      </c>
      <c r="H2" s="52" t="s">
        <v>42</v>
      </c>
      <c r="I2" s="78">
        <f>ROUND(G3/E3^2,1)</f>
        <v>19.899999999999999</v>
      </c>
    </row>
    <row r="3" spans="1:9">
      <c r="E3" s="52">
        <f>E2/100</f>
        <v>1.66</v>
      </c>
      <c r="F3" s="52" t="s">
        <v>41</v>
      </c>
      <c r="G3" s="52">
        <f>G2</f>
        <v>54.8</v>
      </c>
      <c r="H3" s="52" t="s">
        <v>42</v>
      </c>
      <c r="I3" s="78"/>
    </row>
    <row r="4" spans="1:9">
      <c r="A4" t="s">
        <v>275</v>
      </c>
    </row>
    <row r="5" spans="1:9">
      <c r="B5" s="61">
        <v>44109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N144"/>
  <sheetViews>
    <sheetView zoomScale="85" zoomScaleNormal="85" zoomScalePageLayoutView="55" workbookViewId="0">
      <selection activeCell="P8" sqref="P8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황규철, ID : H1700050)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2020년 11월 25일 13:55:34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7" customFormat="1"/>
    <row r="70" spans="1:14" s="47" customFormat="1"/>
    <row r="71" spans="1:14" ht="21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1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V13" sqref="V13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9" t="s">
        <v>197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</row>
    <row r="3" spans="1:19" ht="18" customHeight="1">
      <c r="A3" s="6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</row>
    <row r="4" spans="1:19" ht="18" customHeight="1" thickBot="1">
      <c r="A4" s="6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</row>
    <row r="5" spans="1:19" ht="18" customHeight="1">
      <c r="A5" s="6"/>
      <c r="B5" s="151" t="s">
        <v>30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55" t="s">
        <v>31</v>
      </c>
      <c r="D10" s="155"/>
      <c r="E10" s="156"/>
      <c r="F10" s="159">
        <f>'개인정보 및 신체계측 입력'!B5</f>
        <v>44109</v>
      </c>
      <c r="G10" s="115"/>
      <c r="H10" s="115"/>
      <c r="I10" s="115"/>
      <c r="K10" s="111" t="s">
        <v>34</v>
      </c>
      <c r="L10" s="112"/>
      <c r="M10" s="111" t="s">
        <v>35</v>
      </c>
      <c r="N10" s="112"/>
      <c r="O10" s="111" t="s">
        <v>36</v>
      </c>
      <c r="P10" s="111"/>
      <c r="Q10" s="111"/>
      <c r="R10" s="111"/>
      <c r="S10" s="111"/>
    </row>
    <row r="11" spans="1:19" ht="18" customHeight="1" thickBot="1">
      <c r="C11" s="157"/>
      <c r="D11" s="157"/>
      <c r="E11" s="158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>
      <c r="C12" s="155" t="s">
        <v>33</v>
      </c>
      <c r="D12" s="155"/>
      <c r="E12" s="156"/>
      <c r="F12" s="140">
        <f ca="1">'개인정보 및 신체계측 입력'!C2</f>
        <v>58</v>
      </c>
      <c r="G12" s="140"/>
      <c r="H12" s="140"/>
      <c r="I12" s="140"/>
      <c r="K12" s="128">
        <f>'개인정보 및 신체계측 입력'!E2</f>
        <v>166</v>
      </c>
      <c r="L12" s="129"/>
      <c r="M12" s="122">
        <f>'개인정보 및 신체계측 입력'!G2</f>
        <v>54.8</v>
      </c>
      <c r="N12" s="123"/>
      <c r="O12" s="118" t="s">
        <v>273</v>
      </c>
      <c r="P12" s="112"/>
      <c r="Q12" s="115">
        <f>'개인정보 및 신체계측 입력'!I2</f>
        <v>19.899999999999999</v>
      </c>
      <c r="R12" s="115"/>
      <c r="S12" s="115"/>
    </row>
    <row r="13" spans="1:19" ht="18" customHeight="1" thickBot="1">
      <c r="C13" s="160"/>
      <c r="D13" s="160"/>
      <c r="E13" s="161"/>
      <c r="F13" s="141"/>
      <c r="G13" s="141"/>
      <c r="H13" s="141"/>
      <c r="I13" s="141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>
      <c r="C14" s="157" t="s">
        <v>32</v>
      </c>
      <c r="D14" s="157"/>
      <c r="E14" s="158"/>
      <c r="F14" s="116" t="str">
        <f>MID('DRIs DATA'!B1,28,3)</f>
        <v>황규철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>
      <c r="C15" s="160"/>
      <c r="D15" s="160"/>
      <c r="E15" s="161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4" t="s">
        <v>43</v>
      </c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6"/>
    </row>
    <row r="20" spans="2:20" ht="18" customHeight="1" thickBot="1">
      <c r="B20" s="97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9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6" t="s">
        <v>44</v>
      </c>
      <c r="E36" s="146"/>
      <c r="F36" s="146"/>
      <c r="G36" s="146"/>
      <c r="H36" s="146"/>
      <c r="I36" s="35">
        <f>'DRIs DATA'!F8</f>
        <v>71.7</v>
      </c>
      <c r="J36" s="147" t="s">
        <v>45</v>
      </c>
      <c r="K36" s="147"/>
      <c r="L36" s="147"/>
      <c r="M36" s="147"/>
      <c r="N36" s="36"/>
      <c r="O36" s="145" t="s">
        <v>46</v>
      </c>
      <c r="P36" s="145"/>
      <c r="Q36" s="145"/>
      <c r="R36" s="145"/>
      <c r="S36" s="145"/>
      <c r="T36" s="6"/>
    </row>
    <row r="37" spans="2:20" ht="18" customHeight="1">
      <c r="B37" s="12"/>
      <c r="C37" s="142" t="s">
        <v>183</v>
      </c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6"/>
    </row>
    <row r="38" spans="2:20" ht="18" customHeight="1">
      <c r="B38" s="1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6"/>
    </row>
    <row r="39" spans="2:20" ht="18" customHeight="1" thickBot="1">
      <c r="B39" s="12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6" t="s">
        <v>44</v>
      </c>
      <c r="E41" s="146"/>
      <c r="F41" s="146"/>
      <c r="G41" s="146"/>
      <c r="H41" s="146"/>
      <c r="I41" s="35">
        <f>'DRIs DATA'!G8</f>
        <v>9.9</v>
      </c>
      <c r="J41" s="147" t="s">
        <v>45</v>
      </c>
      <c r="K41" s="147"/>
      <c r="L41" s="147"/>
      <c r="M41" s="147"/>
      <c r="N41" s="36"/>
      <c r="O41" s="144" t="s">
        <v>50</v>
      </c>
      <c r="P41" s="144"/>
      <c r="Q41" s="144"/>
      <c r="R41" s="144"/>
      <c r="S41" s="144"/>
      <c r="T41" s="6"/>
    </row>
    <row r="42" spans="2:20" ht="18" customHeight="1">
      <c r="B42" s="6"/>
      <c r="C42" s="134" t="s">
        <v>185</v>
      </c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6"/>
    </row>
    <row r="43" spans="2:20" ht="18" customHeight="1">
      <c r="B43" s="6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6"/>
    </row>
    <row r="44" spans="2:20" ht="18" customHeight="1" thickBot="1">
      <c r="B44" s="6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8" t="s">
        <v>44</v>
      </c>
      <c r="E46" s="148"/>
      <c r="F46" s="148"/>
      <c r="G46" s="148"/>
      <c r="H46" s="148"/>
      <c r="I46" s="35">
        <f>'DRIs DATA'!H8</f>
        <v>18.399999999999999</v>
      </c>
      <c r="J46" s="147" t="s">
        <v>45</v>
      </c>
      <c r="K46" s="147"/>
      <c r="L46" s="147"/>
      <c r="M46" s="147"/>
      <c r="N46" s="36"/>
      <c r="O46" s="144" t="s">
        <v>49</v>
      </c>
      <c r="P46" s="144"/>
      <c r="Q46" s="144"/>
      <c r="R46" s="144"/>
      <c r="S46" s="144"/>
      <c r="T46" s="6"/>
    </row>
    <row r="47" spans="2:20" ht="18" customHeight="1">
      <c r="B47" s="6"/>
      <c r="C47" s="134" t="s">
        <v>184</v>
      </c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6"/>
    </row>
    <row r="48" spans="2:20" ht="18" customHeight="1" thickBot="1">
      <c r="B48" s="6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4" t="s">
        <v>192</v>
      </c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6"/>
    </row>
    <row r="54" spans="1:20" ht="18" customHeight="1" thickBot="1">
      <c r="B54" s="97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9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3" t="s">
        <v>165</v>
      </c>
      <c r="D69" s="153"/>
      <c r="E69" s="153"/>
      <c r="F69" s="153"/>
      <c r="G69" s="153"/>
      <c r="H69" s="146" t="s">
        <v>171</v>
      </c>
      <c r="I69" s="146"/>
      <c r="J69" s="146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4">
        <f>ROUND('그룹 전체 사용자의 일일 입력'!D6/MAX('그룹 전체 사용자의 일일 입력'!$B$6,'그룹 전체 사용자의 일일 입력'!$C$6,'그룹 전체 사용자의 일일 입력'!$D$6),1)</f>
        <v>1</v>
      </c>
      <c r="P69" s="154"/>
      <c r="Q69" s="38" t="s">
        <v>55</v>
      </c>
      <c r="R69" s="36"/>
      <c r="S69" s="36"/>
      <c r="T69" s="6"/>
    </row>
    <row r="70" spans="2:21" ht="18" customHeight="1" thickBot="1">
      <c r="B70" s="6"/>
      <c r="C70" s="135" t="s">
        <v>166</v>
      </c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3" t="s">
        <v>52</v>
      </c>
      <c r="D72" s="153"/>
      <c r="E72" s="153"/>
      <c r="F72" s="153"/>
      <c r="G72" s="153"/>
      <c r="H72" s="39"/>
      <c r="I72" s="146" t="s">
        <v>53</v>
      </c>
      <c r="J72" s="146"/>
      <c r="K72" s="37">
        <f>ROUND('DRIs DATA'!L8,1)</f>
        <v>12.6</v>
      </c>
      <c r="L72" s="37" t="s">
        <v>54</v>
      </c>
      <c r="M72" s="37">
        <f>ROUND('DRIs DATA'!K8,1)</f>
        <v>6.6</v>
      </c>
      <c r="N72" s="147" t="s">
        <v>55</v>
      </c>
      <c r="O72" s="147"/>
      <c r="P72" s="147"/>
      <c r="Q72" s="147"/>
      <c r="R72" s="40"/>
      <c r="S72" s="36"/>
      <c r="T72" s="6"/>
    </row>
    <row r="73" spans="2:21" ht="18" customHeight="1">
      <c r="B73" s="6"/>
      <c r="C73" s="134" t="s">
        <v>182</v>
      </c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6"/>
      <c r="U73" s="13"/>
    </row>
    <row r="74" spans="2:21" ht="18" customHeight="1" thickBot="1">
      <c r="B74" s="6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4" t="s">
        <v>193</v>
      </c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6"/>
    </row>
    <row r="78" spans="2:21" ht="18" customHeight="1" thickBot="1">
      <c r="B78" s="97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9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7" t="s">
        <v>169</v>
      </c>
      <c r="C80" s="107"/>
      <c r="D80" s="107"/>
      <c r="E80" s="107"/>
      <c r="F80" s="21"/>
      <c r="G80" s="21"/>
      <c r="H80" s="21"/>
      <c r="L80" s="107" t="s">
        <v>173</v>
      </c>
      <c r="M80" s="107"/>
      <c r="N80" s="107"/>
      <c r="O80" s="107"/>
      <c r="P80" s="107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6" t="s">
        <v>270</v>
      </c>
      <c r="C93" s="137"/>
      <c r="D93" s="137"/>
      <c r="E93" s="137"/>
      <c r="F93" s="137"/>
      <c r="G93" s="137"/>
      <c r="H93" s="137"/>
      <c r="I93" s="137"/>
      <c r="J93" s="138"/>
      <c r="L93" s="136" t="s">
        <v>176</v>
      </c>
      <c r="M93" s="137"/>
      <c r="N93" s="137"/>
      <c r="O93" s="137"/>
      <c r="P93" s="137"/>
      <c r="Q93" s="137"/>
      <c r="R93" s="137"/>
      <c r="S93" s="137"/>
      <c r="T93" s="138"/>
    </row>
    <row r="94" spans="1:21" ht="18" customHeight="1">
      <c r="B94" s="164" t="s">
        <v>172</v>
      </c>
      <c r="C94" s="162"/>
      <c r="D94" s="162"/>
      <c r="E94" s="162"/>
      <c r="F94" s="100">
        <f>ROUND('DRIs DATA'!F16/'DRIs DATA'!C16*100,2)</f>
        <v>41.43</v>
      </c>
      <c r="G94" s="100"/>
      <c r="H94" s="162" t="s">
        <v>168</v>
      </c>
      <c r="I94" s="162"/>
      <c r="J94" s="163"/>
      <c r="L94" s="164" t="s">
        <v>172</v>
      </c>
      <c r="M94" s="162"/>
      <c r="N94" s="162"/>
      <c r="O94" s="162"/>
      <c r="P94" s="162"/>
      <c r="Q94" s="23">
        <f>ROUND('DRIs DATA'!M16/'DRIs DATA'!K16*100,2)</f>
        <v>150</v>
      </c>
      <c r="R94" s="162" t="s">
        <v>168</v>
      </c>
      <c r="S94" s="162"/>
      <c r="T94" s="163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82" t="s">
        <v>181</v>
      </c>
      <c r="C96" s="83"/>
      <c r="D96" s="83"/>
      <c r="E96" s="83"/>
      <c r="F96" s="83"/>
      <c r="G96" s="83"/>
      <c r="H96" s="83"/>
      <c r="I96" s="83"/>
      <c r="J96" s="84"/>
      <c r="L96" s="88" t="s">
        <v>174</v>
      </c>
      <c r="M96" s="89"/>
      <c r="N96" s="89"/>
      <c r="O96" s="89"/>
      <c r="P96" s="89"/>
      <c r="Q96" s="89"/>
      <c r="R96" s="89"/>
      <c r="S96" s="89"/>
      <c r="T96" s="90"/>
    </row>
    <row r="97" spans="2:21" ht="18" customHeight="1">
      <c r="B97" s="82"/>
      <c r="C97" s="83"/>
      <c r="D97" s="83"/>
      <c r="E97" s="83"/>
      <c r="F97" s="83"/>
      <c r="G97" s="83"/>
      <c r="H97" s="83"/>
      <c r="I97" s="83"/>
      <c r="J97" s="84"/>
      <c r="L97" s="88"/>
      <c r="M97" s="89"/>
      <c r="N97" s="89"/>
      <c r="O97" s="89"/>
      <c r="P97" s="89"/>
      <c r="Q97" s="89"/>
      <c r="R97" s="89"/>
      <c r="S97" s="89"/>
      <c r="T97" s="90"/>
    </row>
    <row r="98" spans="2:21" ht="18" customHeight="1">
      <c r="B98" s="82"/>
      <c r="C98" s="83"/>
      <c r="D98" s="83"/>
      <c r="E98" s="83"/>
      <c r="F98" s="83"/>
      <c r="G98" s="83"/>
      <c r="H98" s="83"/>
      <c r="I98" s="83"/>
      <c r="J98" s="84"/>
      <c r="L98" s="88"/>
      <c r="M98" s="89"/>
      <c r="N98" s="89"/>
      <c r="O98" s="89"/>
      <c r="P98" s="89"/>
      <c r="Q98" s="89"/>
      <c r="R98" s="89"/>
      <c r="S98" s="89"/>
      <c r="T98" s="90"/>
    </row>
    <row r="99" spans="2:21" ht="18" customHeight="1">
      <c r="B99" s="82"/>
      <c r="C99" s="83"/>
      <c r="D99" s="83"/>
      <c r="E99" s="83"/>
      <c r="F99" s="83"/>
      <c r="G99" s="83"/>
      <c r="H99" s="83"/>
      <c r="I99" s="83"/>
      <c r="J99" s="84"/>
      <c r="L99" s="88"/>
      <c r="M99" s="89"/>
      <c r="N99" s="89"/>
      <c r="O99" s="89"/>
      <c r="P99" s="89"/>
      <c r="Q99" s="89"/>
      <c r="R99" s="89"/>
      <c r="S99" s="89"/>
      <c r="T99" s="90"/>
    </row>
    <row r="100" spans="2:21" ht="18" customHeight="1">
      <c r="B100" s="82"/>
      <c r="C100" s="83"/>
      <c r="D100" s="83"/>
      <c r="E100" s="83"/>
      <c r="F100" s="83"/>
      <c r="G100" s="83"/>
      <c r="H100" s="83"/>
      <c r="I100" s="83"/>
      <c r="J100" s="84"/>
      <c r="L100" s="88"/>
      <c r="M100" s="89"/>
      <c r="N100" s="89"/>
      <c r="O100" s="89"/>
      <c r="P100" s="89"/>
      <c r="Q100" s="89"/>
      <c r="R100" s="89"/>
      <c r="S100" s="89"/>
      <c r="T100" s="90"/>
      <c r="U100" s="17"/>
    </row>
    <row r="101" spans="2:21" ht="18" customHeight="1" thickBot="1">
      <c r="B101" s="85"/>
      <c r="C101" s="86"/>
      <c r="D101" s="86"/>
      <c r="E101" s="86"/>
      <c r="F101" s="86"/>
      <c r="G101" s="86"/>
      <c r="H101" s="86"/>
      <c r="I101" s="86"/>
      <c r="J101" s="87"/>
      <c r="L101" s="91"/>
      <c r="M101" s="92"/>
      <c r="N101" s="92"/>
      <c r="O101" s="92"/>
      <c r="P101" s="92"/>
      <c r="Q101" s="92"/>
      <c r="R101" s="92"/>
      <c r="S101" s="92"/>
      <c r="T101" s="9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4" t="s">
        <v>194</v>
      </c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6"/>
    </row>
    <row r="105" spans="2:21" ht="18" customHeight="1" thickBot="1">
      <c r="B105" s="97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9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7" t="s">
        <v>170</v>
      </c>
      <c r="C107" s="107"/>
      <c r="D107" s="107"/>
      <c r="E107" s="107"/>
      <c r="F107" s="6"/>
      <c r="G107" s="6"/>
      <c r="H107" s="6"/>
      <c r="I107" s="6"/>
      <c r="L107" s="107" t="s">
        <v>272</v>
      </c>
      <c r="M107" s="107"/>
      <c r="N107" s="107"/>
      <c r="O107" s="107"/>
      <c r="P107" s="107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266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267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4" t="s">
        <v>172</v>
      </c>
      <c r="C121" s="16"/>
      <c r="D121" s="16"/>
      <c r="E121" s="15"/>
      <c r="F121" s="100">
        <f>ROUND('DRIs DATA'!F26/'DRIs DATA'!C26*100,2)</f>
        <v>43.7</v>
      </c>
      <c r="G121" s="100"/>
      <c r="H121" s="162" t="s">
        <v>167</v>
      </c>
      <c r="I121" s="162"/>
      <c r="J121" s="163"/>
      <c r="L121" s="43" t="s">
        <v>172</v>
      </c>
      <c r="M121" s="20"/>
      <c r="N121" s="20"/>
      <c r="O121" s="23"/>
      <c r="P121" s="6"/>
      <c r="Q121" s="59">
        <f>ROUND('DRIs DATA'!AH26/'DRIs DATA'!AE26*100,2)</f>
        <v>326.67</v>
      </c>
      <c r="R121" s="162" t="s">
        <v>167</v>
      </c>
      <c r="S121" s="162"/>
      <c r="T121" s="163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101" t="s">
        <v>175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271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4" t="s">
        <v>264</v>
      </c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6"/>
      <c r="N130" s="58"/>
      <c r="O130" s="94" t="s">
        <v>265</v>
      </c>
      <c r="P130" s="95"/>
      <c r="Q130" s="95"/>
      <c r="R130" s="95"/>
      <c r="S130" s="95"/>
      <c r="T130" s="96"/>
    </row>
    <row r="131" spans="2:21" ht="18" customHeight="1" thickBot="1">
      <c r="B131" s="97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9"/>
      <c r="N131" s="58"/>
      <c r="O131" s="97"/>
      <c r="P131" s="98"/>
      <c r="Q131" s="98"/>
      <c r="R131" s="98"/>
      <c r="S131" s="98"/>
      <c r="T131" s="99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262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263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262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262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4" t="s">
        <v>195</v>
      </c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6"/>
    </row>
    <row r="156" spans="2:21" ht="18" customHeight="1" thickBot="1">
      <c r="B156" s="97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9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7" t="s">
        <v>178</v>
      </c>
      <c r="C158" s="107"/>
      <c r="D158" s="107"/>
      <c r="E158" s="6"/>
      <c r="F158" s="6"/>
      <c r="G158" s="6"/>
      <c r="H158" s="6"/>
      <c r="I158" s="6"/>
      <c r="L158" s="107" t="s">
        <v>179</v>
      </c>
      <c r="M158" s="107"/>
      <c r="N158" s="107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268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177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3" t="s">
        <v>172</v>
      </c>
      <c r="C172" s="20"/>
      <c r="D172" s="20"/>
      <c r="E172" s="6"/>
      <c r="F172" s="100">
        <f>ROUND('DRIs DATA'!F36/'DRIs DATA'!C36*100,2)</f>
        <v>43.53</v>
      </c>
      <c r="G172" s="100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214.55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101" t="s">
        <v>186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188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107" t="s">
        <v>180</v>
      </c>
      <c r="C183" s="107"/>
      <c r="D183" s="107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269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3" t="s">
        <v>172</v>
      </c>
      <c r="C197" s="20"/>
      <c r="D197" s="20"/>
      <c r="E197" s="6"/>
      <c r="F197" s="100">
        <f>ROUND('DRIs DATA'!F46/'DRIs DATA'!C46*100,2)</f>
        <v>104</v>
      </c>
      <c r="G197" s="100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101" t="s">
        <v>187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94" t="s">
        <v>196</v>
      </c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6"/>
    </row>
    <row r="207" spans="2:20" ht="18" customHeight="1" thickBot="1">
      <c r="B207" s="97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9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9" t="s">
        <v>189</v>
      </c>
      <c r="C209" s="139"/>
      <c r="D209" s="139"/>
      <c r="E209" s="139"/>
      <c r="F209" s="139"/>
      <c r="G209" s="139"/>
      <c r="H209" s="139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81" t="s">
        <v>191</v>
      </c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6"/>
    </row>
    <row r="211" spans="2:14" ht="18" customHeight="1">
      <c r="N211" s="6"/>
    </row>
    <row r="212" spans="2:14" ht="18" customHeight="1">
      <c r="C212" t="s">
        <v>276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2020-01-30T06:53:00Z</cp:lastPrinted>
  <dcterms:created xsi:type="dcterms:W3CDTF">2015-06-13T08:19:18Z</dcterms:created>
  <dcterms:modified xsi:type="dcterms:W3CDTF">2020-11-26T00:51:13Z</dcterms:modified>
</cp:coreProperties>
</file>