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<sst xmlns="http://schemas.openxmlformats.org/spreadsheetml/2006/main" count="692" uniqueCount="337">
  <si>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</si>
  <si>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</si>
  <si>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</si>
  <si>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</si>
  <si>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</si>
  <si>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</si>
  <si>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</si>
  <si>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</si>
  <si>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</si>
  <si>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</si>
  <si>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</si>
  <si>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</si>
  <si>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</si>
  <si>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</si>
  <si>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</si>
  <si>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</si>
  <si>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</si>
  <si>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</si>
  <si>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</si>
  <si>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</si>
  <si>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</si>
  <si>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</si>
  <si>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</si>
  <si>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</si>
  <si>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</si>
  <si>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</si>
  <si>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</si>
  <si>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</si>
  <si>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</si>
  <si>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</si>
  <si>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</si>
  <si>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</si>
  <si>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</si>
  <si>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</si>
  <si>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</si>
  <si>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</si>
  <si>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</si>
  <si>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</si>
  <si>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</si>
  <si>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</si>
  <si>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</si>
  <si>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</si>
  <si>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</si>
  <si>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</si>
  <si>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</si>
  <si>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</si>
  <si>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</si>
  <si>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</si>
  <si>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</si>
  <si>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</si>
  <si>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</si>
  <si>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</si>
  <si>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</si>
  <si>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</si>
  <si>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</si>
  <si>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</si>
  <si>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</si>
  <si>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</si>
  <si>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</si>
  <si>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</si>
  <si>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</si>
  <si>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</si>
  <si>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</si>
  <si>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</si>
  <si>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</si>
  <si>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</si>
  <si>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</si>
  <si>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</si>
  <si>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</si>
  <si>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</si>
  <si>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</si>
  <si>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</si>
  <si>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</si>
  <si>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</si>
  <si>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</si>
  <si>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</si>
  <si>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</si>
  <si>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</si>
  <si>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</si>
  <si>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</si>
  <si>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</si>
  <si>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</si>
  <si>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</si>
  <si>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</si>
  <si>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</si>
  <si>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</si>
  <si>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</si>
  <si>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</si>
  <si>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</si>
  <si>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</si>
  <si>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</si>
  <si>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</si>
  <si>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</si>
  <si>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</si>
  <si>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</si>
  <si>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</si>
  <si>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</si>
  <si>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</si>
  <si>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</si>
  <si>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</si>
  <si>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</si>
  <si>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</si>
  <si>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</si>
  <si>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</si>
  <si>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</si>
  <si>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</si>
  <si>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</si>
  <si>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</si>
  <si>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</si>
  <si>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</si>
  <si>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</si>
  <si>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</si>
  <si>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</si>
  <si>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</si>
  <si>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</si>
  <si>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</si>
  <si>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</si>
  <si>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</si>
  <si>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</si>
  <si>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</si>
  <si>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</si>
  <si>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</si>
  <si>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</si>
  <si>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</si>
  <si>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</si>
  <si>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</si>
  <si>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</si>
  <si>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</si>
  <si>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</si>
  <si>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</si>
  <si>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</si>
  <si>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</si>
  <si>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</si>
  <si>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</si>
  <si>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</si>
  <si>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</si>
  <si>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</si>
  <si>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</si>
  <si>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</si>
  <si>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</si>
  <si>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</si>
  <si>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</si>
  <si>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</si>
  <si>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</si>
  <si>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</si>
  <si>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</si>
  <si>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</si>
  <si>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</si>
  <si>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</si>
  <si>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</si>
  <si>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</si>
  <si>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</si>
  <si>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</si>
  <si>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</si>
  <si>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</si>
  <si>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</si>
  <si>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</si>
  <si>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</si>
  <si>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</si>
  <si>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</si>
  <si>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</si>
  <si>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</si>
  <si>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</si>
  <si>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</si>
  <si>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</si>
  <si>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</si>
  <si>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</si>
  <si>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</si>
  <si>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</si>
  <si>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</si>
  <si>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</si>
  <si>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</si>
  <si>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</si>
  <si>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</si>
  <si>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</si>
  <si>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</si>
  <si>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</si>
  <si>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</si>
  <si>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</si>
  <si>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</si>
  <si>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</si>
  <si>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</si>
  <si>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</si>
  <si>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</si>
  <si>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</si>
  <si>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</si>
  <si>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</si>
  <si>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</si>
  <si>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</si>
  <si>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</si>
  <si>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</si>
  <si>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</si>
  <si>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</si>
  <si>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</si>
  <si>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</si>
  <si>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</si>
  <si>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</si>
  <si>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</si>
  <si>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</si>
  <si>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</si>
  <si>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</si>
  <si>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</si>
  <si>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</si>
  <si>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</si>
  <si>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</si>
  <si>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</si>
  <si>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</si>
  <si>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</si>
  <si>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</si>
  <si>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</si>
  <si>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</si>
  <si>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</si>
  <si>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</si>
  <si>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</si>
  <si>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</si>
  <si>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</si>
  <si>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</si>
  <si>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</si>
  <si>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</si>
  <si>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</si>
  <si>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</si>
  <si>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</si>
  <si>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</si>
  <si>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</si>
  <si>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</si>
  <si>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</si>
  <si>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</si>
  <si>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</si>
  <si>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</si>
  <si>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</si>
  <si>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</si>
  <si>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</si>
  <si>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</si>
  <si>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</si>
  <si>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</si>
  <si>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</si>
  <si>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</si>
  <si>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</si>
  <si>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</si>
  <si>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</si>
  <si>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</si>
  <si>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</si>
  <si>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</si>
  <si>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</si>
  <si>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</si>
  <si>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</si>
  <si>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</si>
  <si>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</si>
  <si>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</si>
  <si>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</si>
  <si>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</si>
  <si>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</si>
  <si>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</si>
  <si>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</si>
  <si>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</si>
  <si>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</si>
  <si>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</si>
  <si>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</si>
  <si>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</si>
  <si>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</si>
  <si>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</si>
  <si>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</si>
  <si>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</si>
  <si>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</si>
  <si>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</si>
  <si>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</si>
  <si>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</si>
  <si>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</si>
  <si>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</si>
  <si>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</si>
  <si>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</si>
  <si>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</si>
  <si>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</si>
  <si>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</si>
  <si>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</si>
  <si>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</si>
  <si>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F</t>
  </si>
  <si>
    <t>H1700107</t>
  </si>
  <si>
    <t>오정미</t>
  </si>
  <si>
    <t>정보</t>
    <phoneticPr fontId="1" type="noConversion"/>
  </si>
  <si>
    <t>(설문지 : FFQ 95문항 설문지, 사용자 : 오정미, ID : H1700107)</t>
  </si>
  <si>
    <t>출력시각</t>
    <phoneticPr fontId="1" type="noConversion"/>
  </si>
  <si>
    <t>2023년 04월 12일 09:42:54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</si>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</sst>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49.386208000000003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783312"/>
        <c:axId val="605166120"/>
      </c:barChart>
      <c:catAx>
        <c:axId val="54478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166120"/>
        <c:crosses val="autoZero"/>
        <c:auto val="1"/>
        <c:lblAlgn val="ctr"/>
        <c:lblOffset val="100"/>
        <c:noMultiLvlLbl val="0"/>
      </c:catAx>
      <c:valAx>
        <c:axId val="605166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78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2.0751286000000002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50200"/>
        <c:axId val="134855688"/>
      </c:barChart>
      <c:catAx>
        <c:axId val="13485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55688"/>
        <c:crosses val="autoZero"/>
        <c:auto val="1"/>
        <c:lblAlgn val="ctr"/>
        <c:lblOffset val="100"/>
        <c:noMultiLvlLbl val="0"/>
      </c:catAx>
      <c:valAx>
        <c:axId val="134855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5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4.3852979999999997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52160"/>
        <c:axId val="134852552"/>
      </c:barChart>
      <c:catAx>
        <c:axId val="13485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52552"/>
        <c:crosses val="autoZero"/>
        <c:auto val="1"/>
        <c:lblAlgn val="ctr"/>
        <c:lblOffset val="100"/>
        <c:noMultiLvlLbl val="0"/>
      </c:catAx>
      <c:valAx>
        <c:axId val="13485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5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846.51549999999997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49024"/>
        <c:axId val="134850984"/>
      </c:barChart>
      <c:catAx>
        <c:axId val="13484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50984"/>
        <c:crosses val="autoZero"/>
        <c:auto val="1"/>
        <c:lblAlgn val="ctr"/>
        <c:lblOffset val="100"/>
        <c:noMultiLvlLbl val="0"/>
      </c:catAx>
      <c:valAx>
        <c:axId val="134850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4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2342.0754000000002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53728"/>
        <c:axId val="134851768"/>
      </c:barChart>
      <c:catAx>
        <c:axId val="13485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51768"/>
        <c:crosses val="autoZero"/>
        <c:auto val="1"/>
        <c:lblAlgn val="ctr"/>
        <c:lblOffset val="100"/>
        <c:noMultiLvlLbl val="0"/>
      </c:catAx>
      <c:valAx>
        <c:axId val="1348517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63.798450000000003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49808"/>
        <c:axId val="134850592"/>
      </c:barChart>
      <c:catAx>
        <c:axId val="13484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50592"/>
        <c:crosses val="autoZero"/>
        <c:auto val="1"/>
        <c:lblAlgn val="ctr"/>
        <c:lblOffset val="100"/>
        <c:noMultiLvlLbl val="0"/>
      </c:catAx>
      <c:valAx>
        <c:axId val="13485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4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117.68040000000001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550544"/>
        <c:axId val="411547408"/>
      </c:barChart>
      <c:catAx>
        <c:axId val="41155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547408"/>
        <c:crosses val="autoZero"/>
        <c:auto val="1"/>
        <c:lblAlgn val="ctr"/>
        <c:lblOffset val="100"/>
        <c:noMultiLvlLbl val="0"/>
      </c:catAx>
      <c:valAx>
        <c:axId val="411547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55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7.5805009999999999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545840"/>
        <c:axId val="411550936"/>
      </c:barChart>
      <c:catAx>
        <c:axId val="41154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550936"/>
        <c:crosses val="autoZero"/>
        <c:auto val="1"/>
        <c:lblAlgn val="ctr"/>
        <c:lblOffset val="100"/>
        <c:noMultiLvlLbl val="0"/>
      </c:catAx>
      <c:valAx>
        <c:axId val="411550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54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714.96479999999997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550152"/>
        <c:axId val="411551720"/>
      </c:barChart>
      <c:catAx>
        <c:axId val="41155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551720"/>
        <c:crosses val="autoZero"/>
        <c:auto val="1"/>
        <c:lblAlgn val="ctr"/>
        <c:lblOffset val="100"/>
        <c:noMultiLvlLbl val="0"/>
      </c:catAx>
      <c:valAx>
        <c:axId val="4115517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55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1.4325922E-2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546232"/>
        <c:axId val="411551328"/>
      </c:barChart>
      <c:catAx>
        <c:axId val="41154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551328"/>
        <c:crosses val="autoZero"/>
        <c:auto val="1"/>
        <c:lblAlgn val="ctr"/>
        <c:lblOffset val="100"/>
        <c:noMultiLvlLbl val="0"/>
      </c:catAx>
      <c:valAx>
        <c:axId val="411551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54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2.8184721000000001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546624"/>
        <c:axId val="411549368"/>
      </c:barChart>
      <c:catAx>
        <c:axId val="41154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549368"/>
        <c:crosses val="autoZero"/>
        <c:auto val="1"/>
        <c:lblAlgn val="ctr"/>
        <c:lblOffset val="100"/>
        <c:noMultiLvlLbl val="0"/>
      </c:catAx>
      <c:valAx>
        <c:axId val="411549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54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20.438969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166512"/>
        <c:axId val="605165336"/>
      </c:barChart>
      <c:catAx>
        <c:axId val="60516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165336"/>
        <c:crosses val="autoZero"/>
        <c:auto val="1"/>
        <c:lblAlgn val="ctr"/>
        <c:lblOffset val="100"/>
        <c:noMultiLvlLbl val="0"/>
      </c:catAx>
      <c:valAx>
        <c:axId val="605165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16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78.761060000000001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545056"/>
        <c:axId val="411548584"/>
      </c:barChart>
      <c:catAx>
        <c:axId val="41154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548584"/>
        <c:crosses val="autoZero"/>
        <c:auto val="1"/>
        <c:lblAlgn val="ctr"/>
        <c:lblOffset val="100"/>
        <c:noMultiLvlLbl val="0"/>
      </c:catAx>
      <c:valAx>
        <c:axId val="411548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54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56.969172999999998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544272"/>
        <c:axId val="799886880"/>
      </c:barChart>
      <c:catAx>
        <c:axId val="41154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9886880"/>
        <c:crosses val="autoZero"/>
        <c:auto val="1"/>
        <c:lblAlgn val="ctr"/>
        <c:lblOffset val="100"/>
        <c:noMultiLvlLbl val="0"/>
      </c:catAx>
      <c:valAx>
        <c:axId val="79988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54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11.169</c:v>
                </c:pt>
                <c:pt idx="1">
                  <c:v>15.249000000000001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99889232"/>
        <c:axId val="799888448"/>
      </c:barChart>
      <c:catAx>
        <c:axId val="79988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9888448"/>
        <c:crosses val="autoZero"/>
        <c:auto val="1"/>
        <c:lblAlgn val="ctr"/>
        <c:lblOffset val="100"/>
        <c:noMultiLvlLbl val="0"/>
      </c:catAx>
      <c:valAx>
        <c:axId val="799888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988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6.0561879999999997</c:v>
                </c:pt>
                <c:pt idx="1">
                  <c:v>8.0669430000000002</c:v>
                </c:pt>
                <c:pt idx="2">
                  <c:v>10.102278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411.58855999999997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9881784"/>
        <c:axId val="799884920"/>
      </c:barChart>
      <c:catAx>
        <c:axId val="79988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9884920"/>
        <c:crosses val="autoZero"/>
        <c:auto val="1"/>
        <c:lblAlgn val="ctr"/>
        <c:lblOffset val="100"/>
        <c:noMultiLvlLbl val="0"/>
      </c:catAx>
      <c:valAx>
        <c:axId val="799884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988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18.142416000000001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9885312"/>
        <c:axId val="799883352"/>
      </c:barChart>
      <c:catAx>
        <c:axId val="79988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9883352"/>
        <c:crosses val="autoZero"/>
        <c:auto val="1"/>
        <c:lblAlgn val="ctr"/>
        <c:lblOffset val="100"/>
        <c:noMultiLvlLbl val="0"/>
      </c:catAx>
      <c:valAx>
        <c:axId val="799883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988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69.721999999999994</c:v>
                </c:pt>
                <c:pt idx="1">
                  <c:v>12.102</c:v>
                </c:pt>
                <c:pt idx="2">
                  <c:v>18.175999999999998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99887272"/>
        <c:axId val="799882960"/>
      </c:barChart>
      <c:catAx>
        <c:axId val="799887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9882960"/>
        <c:crosses val="autoZero"/>
        <c:auto val="1"/>
        <c:lblAlgn val="ctr"/>
        <c:lblOffset val="100"/>
        <c:noMultiLvlLbl val="0"/>
      </c:catAx>
      <c:valAx>
        <c:axId val="79988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988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1256.9323999999999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9884136"/>
        <c:axId val="799886096"/>
      </c:barChart>
      <c:catAx>
        <c:axId val="79988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9886096"/>
        <c:crosses val="autoZero"/>
        <c:auto val="1"/>
        <c:lblAlgn val="ctr"/>
        <c:lblOffset val="100"/>
        <c:noMultiLvlLbl val="0"/>
      </c:catAx>
      <c:valAx>
        <c:axId val="799886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988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106.22931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9888056"/>
        <c:axId val="799883744"/>
      </c:barChart>
      <c:catAx>
        <c:axId val="79988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9883744"/>
        <c:crosses val="autoZero"/>
        <c:auto val="1"/>
        <c:lblAlgn val="ctr"/>
        <c:lblOffset val="100"/>
        <c:noMultiLvlLbl val="0"/>
      </c:catAx>
      <c:valAx>
        <c:axId val="799883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988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357.27154999999999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8379640"/>
        <c:axId val="778375720"/>
      </c:barChart>
      <c:catAx>
        <c:axId val="77837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8375720"/>
        <c:crosses val="autoZero"/>
        <c:auto val="1"/>
        <c:lblAlgn val="ctr"/>
        <c:lblOffset val="100"/>
        <c:noMultiLvlLbl val="0"/>
      </c:catAx>
      <c:valAx>
        <c:axId val="778375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837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2.2851503000000002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169256"/>
        <c:axId val="605167688"/>
      </c:barChart>
      <c:catAx>
        <c:axId val="60516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167688"/>
        <c:crosses val="autoZero"/>
        <c:auto val="1"/>
        <c:lblAlgn val="ctr"/>
        <c:lblOffset val="100"/>
        <c:noMultiLvlLbl val="0"/>
      </c:catAx>
      <c:valAx>
        <c:axId val="60516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16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4747.8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8374544"/>
        <c:axId val="778374152"/>
      </c:barChart>
      <c:catAx>
        <c:axId val="77837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8374152"/>
        <c:crosses val="autoZero"/>
        <c:auto val="1"/>
        <c:lblAlgn val="ctr"/>
        <c:lblOffset val="100"/>
        <c:noMultiLvlLbl val="0"/>
      </c:catAx>
      <c:valAx>
        <c:axId val="778374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837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11.857697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8377288"/>
        <c:axId val="778372976"/>
      </c:barChart>
      <c:catAx>
        <c:axId val="77837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8372976"/>
        <c:crosses val="autoZero"/>
        <c:auto val="1"/>
        <c:lblAlgn val="ctr"/>
        <c:lblOffset val="100"/>
        <c:noMultiLvlLbl val="0"/>
      </c:catAx>
      <c:valAx>
        <c:axId val="778372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837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1.3693643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8376896"/>
        <c:axId val="778376112"/>
      </c:barChart>
      <c:catAx>
        <c:axId val="77837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8376112"/>
        <c:crosses val="autoZero"/>
        <c:auto val="1"/>
        <c:lblAlgn val="ctr"/>
        <c:lblOffset val="100"/>
        <c:noMultiLvlLbl val="0"/>
      </c:catAx>
      <c:valAx>
        <c:axId val="778376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837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162.23935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164944"/>
        <c:axId val="605170432"/>
      </c:barChart>
      <c:catAx>
        <c:axId val="60516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170432"/>
        <c:crosses val="autoZero"/>
        <c:auto val="1"/>
        <c:lblAlgn val="ctr"/>
        <c:lblOffset val="100"/>
        <c:noMultiLvlLbl val="0"/>
      </c:catAx>
      <c:valAx>
        <c:axId val="60517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16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1.1177756999999999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164552"/>
        <c:axId val="605169648"/>
      </c:barChart>
      <c:catAx>
        <c:axId val="60516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169648"/>
        <c:crosses val="autoZero"/>
        <c:auto val="1"/>
        <c:lblAlgn val="ctr"/>
        <c:lblOffset val="100"/>
        <c:noMultiLvlLbl val="0"/>
      </c:catAx>
      <c:valAx>
        <c:axId val="605169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16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12.150873000000001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170040"/>
        <c:axId val="605170824"/>
      </c:barChart>
      <c:catAx>
        <c:axId val="60517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170824"/>
        <c:crosses val="autoZero"/>
        <c:auto val="1"/>
        <c:lblAlgn val="ctr"/>
        <c:lblOffset val="100"/>
        <c:noMultiLvlLbl val="0"/>
      </c:catAx>
      <c:valAx>
        <c:axId val="605170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17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1.3693643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166904"/>
        <c:axId val="605167296"/>
      </c:barChart>
      <c:catAx>
        <c:axId val="605166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167296"/>
        <c:crosses val="autoZero"/>
        <c:auto val="1"/>
        <c:lblAlgn val="ctr"/>
        <c:lblOffset val="100"/>
        <c:noMultiLvlLbl val="0"/>
      </c:catAx>
      <c:valAx>
        <c:axId val="60516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166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464.11275999999998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49416"/>
        <c:axId val="134852944"/>
      </c:barChart>
      <c:catAx>
        <c:axId val="134849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52944"/>
        <c:crosses val="autoZero"/>
        <c:auto val="1"/>
        <c:lblAlgn val="ctr"/>
        <c:lblOffset val="100"/>
        <c:noMultiLvlLbl val="0"/>
      </c:catAx>
      <c:valAx>
        <c:axId val="1348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49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6.5319589999999996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54512"/>
        <c:axId val="134855296"/>
      </c:barChart>
      <c:catAx>
        <c:axId val="13485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55296"/>
        <c:crosses val="autoZero"/>
        <c:auto val="1"/>
        <c:lblAlgn val="ctr"/>
        <c:lblOffset val="100"/>
        <c:noMultiLvlLbl val="0"/>
      </c:catAx>
      <c:valAx>
        <c:axId val="134855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5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오정미, ID : H1700107)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2023년 04월 12일 09:42:54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8" t="s">
        <v>57</v>
      </c>
      <c r="B4" s="68"/>
      <c r="C4" s="68"/>
      <c r="D4" s="47"/>
      <c r="E4" s="70" t="s">
        <v>199</v>
      </c>
      <c r="F4" s="71"/>
      <c r="G4" s="71"/>
      <c r="H4" s="72"/>
      <c r="I4" s="47"/>
      <c r="J4" s="70" t="s">
        <v>200</v>
      </c>
      <c r="K4" s="71"/>
      <c r="L4" s="72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1800</v>
      </c>
      <c r="C6" s="60">
        <f>'DRIs DATA 입력'!C6</f>
        <v>1256.9323999999999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49.386208000000003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20.438969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69.721999999999994</v>
      </c>
      <c r="G8" s="60">
        <f>'DRIs DATA 입력'!G8</f>
        <v>12.102</v>
      </c>
      <c r="H8" s="60">
        <f>'DRIs DATA 입력'!H8</f>
        <v>18.175999999999998</v>
      </c>
      <c r="I8" s="47"/>
      <c r="J8" s="60" t="s">
        <v>217</v>
      </c>
      <c r="K8" s="60">
        <f>'DRIs DATA 입력'!K8</f>
        <v>11.169</v>
      </c>
      <c r="L8" s="60">
        <f>'DRIs DATA 입력'!L8</f>
        <v>15.249000000000001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7" t="s">
        <v>218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411.58855999999997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18.142416000000001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2.2851503000000002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162.23935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7" t="s">
        <v>224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106.22931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1.2535536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1.1177756999999999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12.150873000000001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1.3693643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464.11275999999998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6.5319589999999996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2.0751286000000002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4.3852979999999997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7" t="s">
        <v>235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357.27154999999999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846.51549999999997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4747.8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2342.0754000000002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63.798450000000003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117.68040000000001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7" t="s">
        <v>242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7"/>
    </row>
    <row r="44" spans="1:68" x14ac:dyDescent="0.3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11.857697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7.5805009999999999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714.96479999999997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1.4325922E-2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2.8184721000000001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78.761060000000001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56.969172999999998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4" sqref="I54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279</v>
      </c>
      <c r="B1" s="62" t="s">
        <v>280</v>
      </c>
      <c r="G1" s="63" t="s">
        <v>281</v>
      </c>
      <c r="H1" s="62" t="s">
        <v>282</v>
      </c>
    </row>
    <row r="3" spans="1:27" x14ac:dyDescent="0.3">
      <c r="A3" s="69" t="s">
        <v>283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284</v>
      </c>
      <c r="B4" s="68"/>
      <c r="C4" s="68"/>
      <c r="E4" s="70" t="s">
        <v>285</v>
      </c>
      <c r="F4" s="71"/>
      <c r="G4" s="71"/>
      <c r="H4" s="72"/>
      <c r="J4" s="70" t="s">
        <v>286</v>
      </c>
      <c r="K4" s="71"/>
      <c r="L4" s="72"/>
      <c r="N4" s="68" t="s">
        <v>47</v>
      </c>
      <c r="O4" s="68"/>
      <c r="P4" s="68"/>
      <c r="Q4" s="68"/>
      <c r="R4" s="68"/>
      <c r="S4" s="68"/>
      <c r="U4" s="68" t="s">
        <v>287</v>
      </c>
      <c r="V4" s="68"/>
      <c r="W4" s="68"/>
      <c r="X4" s="68"/>
      <c r="Y4" s="68"/>
      <c r="Z4" s="68"/>
    </row>
    <row r="5" spans="1:27" x14ac:dyDescent="0.3">
      <c r="A5" s="66"/>
      <c r="B5" s="66" t="s">
        <v>288</v>
      </c>
      <c r="C5" s="66" t="s">
        <v>289</v>
      </c>
      <c r="E5" s="66"/>
      <c r="F5" s="66" t="s">
        <v>51</v>
      </c>
      <c r="G5" s="66" t="s">
        <v>290</v>
      </c>
      <c r="H5" s="66" t="s">
        <v>47</v>
      </c>
      <c r="J5" s="66"/>
      <c r="K5" s="66" t="s">
        <v>291</v>
      </c>
      <c r="L5" s="66" t="s">
        <v>292</v>
      </c>
      <c r="N5" s="66"/>
      <c r="O5" s="66" t="s">
        <v>293</v>
      </c>
      <c r="P5" s="66" t="s">
        <v>294</v>
      </c>
      <c r="Q5" s="66" t="s">
        <v>295</v>
      </c>
      <c r="R5" s="66" t="s">
        <v>296</v>
      </c>
      <c r="S5" s="66" t="s">
        <v>289</v>
      </c>
      <c r="U5" s="66"/>
      <c r="V5" s="66" t="s">
        <v>293</v>
      </c>
      <c r="W5" s="66" t="s">
        <v>294</v>
      </c>
      <c r="X5" s="66" t="s">
        <v>295</v>
      </c>
      <c r="Y5" s="66" t="s">
        <v>296</v>
      </c>
      <c r="Z5" s="66" t="s">
        <v>289</v>
      </c>
    </row>
    <row r="6" spans="1:27" x14ac:dyDescent="0.3">
      <c r="A6" s="66" t="s">
        <v>284</v>
      </c>
      <c r="B6" s="66">
        <v>1800</v>
      </c>
      <c r="C6" s="66">
        <v>1256.9323999999999</v>
      </c>
      <c r="E6" s="66" t="s">
        <v>297</v>
      </c>
      <c r="F6" s="66">
        <v>55</v>
      </c>
      <c r="G6" s="66">
        <v>15</v>
      </c>
      <c r="H6" s="66">
        <v>7</v>
      </c>
      <c r="J6" s="66" t="s">
        <v>297</v>
      </c>
      <c r="K6" s="66">
        <v>0.1</v>
      </c>
      <c r="L6" s="66">
        <v>4</v>
      </c>
      <c r="N6" s="66" t="s">
        <v>298</v>
      </c>
      <c r="O6" s="66">
        <v>40</v>
      </c>
      <c r="P6" s="66">
        <v>50</v>
      </c>
      <c r="Q6" s="66">
        <v>0</v>
      </c>
      <c r="R6" s="66">
        <v>0</v>
      </c>
      <c r="S6" s="66">
        <v>49.386208000000003</v>
      </c>
      <c r="U6" s="66" t="s">
        <v>299</v>
      </c>
      <c r="V6" s="66">
        <v>0</v>
      </c>
      <c r="W6" s="66">
        <v>0</v>
      </c>
      <c r="X6" s="66">
        <v>20</v>
      </c>
      <c r="Y6" s="66">
        <v>0</v>
      </c>
      <c r="Z6" s="66">
        <v>20.438969</v>
      </c>
    </row>
    <row r="7" spans="1:27" x14ac:dyDescent="0.3">
      <c r="E7" s="66" t="s">
        <v>300</v>
      </c>
      <c r="F7" s="66">
        <v>65</v>
      </c>
      <c r="G7" s="66">
        <v>30</v>
      </c>
      <c r="H7" s="66">
        <v>20</v>
      </c>
      <c r="J7" s="66" t="s">
        <v>300</v>
      </c>
      <c r="K7" s="66">
        <v>1</v>
      </c>
      <c r="L7" s="66">
        <v>10</v>
      </c>
    </row>
    <row r="8" spans="1:27" x14ac:dyDescent="0.3">
      <c r="E8" s="66" t="s">
        <v>301</v>
      </c>
      <c r="F8" s="66">
        <v>69.721999999999994</v>
      </c>
      <c r="G8" s="66">
        <v>12.102</v>
      </c>
      <c r="H8" s="66">
        <v>18.175999999999998</v>
      </c>
      <c r="J8" s="66" t="s">
        <v>301</v>
      </c>
      <c r="K8" s="66">
        <v>11.169</v>
      </c>
      <c r="L8" s="66">
        <v>15.249000000000001</v>
      </c>
    </row>
    <row r="13" spans="1:27" x14ac:dyDescent="0.3">
      <c r="A13" s="67" t="s">
        <v>302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3">
      <c r="A14" s="68" t="s">
        <v>303</v>
      </c>
      <c r="B14" s="68"/>
      <c r="C14" s="68"/>
      <c r="D14" s="68"/>
      <c r="E14" s="68"/>
      <c r="F14" s="68"/>
      <c r="H14" s="68" t="s">
        <v>304</v>
      </c>
      <c r="I14" s="68"/>
      <c r="J14" s="68"/>
      <c r="K14" s="68"/>
      <c r="L14" s="68"/>
      <c r="M14" s="68"/>
      <c r="O14" s="68" t="s">
        <v>305</v>
      </c>
      <c r="P14" s="68"/>
      <c r="Q14" s="68"/>
      <c r="R14" s="68"/>
      <c r="S14" s="68"/>
      <c r="T14" s="68"/>
      <c r="V14" s="68" t="s">
        <v>306</v>
      </c>
      <c r="W14" s="68"/>
      <c r="X14" s="68"/>
      <c r="Y14" s="68"/>
      <c r="Z14" s="68"/>
      <c r="AA14" s="68"/>
    </row>
    <row r="15" spans="1:27" x14ac:dyDescent="0.3">
      <c r="A15" s="66"/>
      <c r="B15" s="66" t="s">
        <v>293</v>
      </c>
      <c r="C15" s="66" t="s">
        <v>294</v>
      </c>
      <c r="D15" s="66" t="s">
        <v>295</v>
      </c>
      <c r="E15" s="66" t="s">
        <v>296</v>
      </c>
      <c r="F15" s="66" t="s">
        <v>289</v>
      </c>
      <c r="H15" s="66"/>
      <c r="I15" s="66" t="s">
        <v>293</v>
      </c>
      <c r="J15" s="66" t="s">
        <v>294</v>
      </c>
      <c r="K15" s="66" t="s">
        <v>295</v>
      </c>
      <c r="L15" s="66" t="s">
        <v>296</v>
      </c>
      <c r="M15" s="66" t="s">
        <v>289</v>
      </c>
      <c r="O15" s="66"/>
      <c r="P15" s="66" t="s">
        <v>293</v>
      </c>
      <c r="Q15" s="66" t="s">
        <v>294</v>
      </c>
      <c r="R15" s="66" t="s">
        <v>295</v>
      </c>
      <c r="S15" s="66" t="s">
        <v>296</v>
      </c>
      <c r="T15" s="66" t="s">
        <v>289</v>
      </c>
      <c r="V15" s="66"/>
      <c r="W15" s="66" t="s">
        <v>293</v>
      </c>
      <c r="X15" s="66" t="s">
        <v>294</v>
      </c>
      <c r="Y15" s="66" t="s">
        <v>295</v>
      </c>
      <c r="Z15" s="66" t="s">
        <v>296</v>
      </c>
      <c r="AA15" s="66" t="s">
        <v>289</v>
      </c>
    </row>
    <row r="16" spans="1:27" x14ac:dyDescent="0.3">
      <c r="A16" s="66" t="s">
        <v>307</v>
      </c>
      <c r="B16" s="66">
        <v>430</v>
      </c>
      <c r="C16" s="66">
        <v>600</v>
      </c>
      <c r="D16" s="66">
        <v>0</v>
      </c>
      <c r="E16" s="66">
        <v>3000</v>
      </c>
      <c r="F16" s="66">
        <v>411.58855999999997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18.142416000000001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2.2851503000000002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162.23935</v>
      </c>
    </row>
    <row r="23" spans="1:62" x14ac:dyDescent="0.3">
      <c r="A23" s="67" t="s">
        <v>308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309</v>
      </c>
      <c r="B24" s="68"/>
      <c r="C24" s="68"/>
      <c r="D24" s="68"/>
      <c r="E24" s="68"/>
      <c r="F24" s="68"/>
      <c r="H24" s="68" t="s">
        <v>310</v>
      </c>
      <c r="I24" s="68"/>
      <c r="J24" s="68"/>
      <c r="K24" s="68"/>
      <c r="L24" s="68"/>
      <c r="M24" s="68"/>
      <c r="O24" s="68" t="s">
        <v>311</v>
      </c>
      <c r="P24" s="68"/>
      <c r="Q24" s="68"/>
      <c r="R24" s="68"/>
      <c r="S24" s="68"/>
      <c r="T24" s="68"/>
      <c r="V24" s="68" t="s">
        <v>312</v>
      </c>
      <c r="W24" s="68"/>
      <c r="X24" s="68"/>
      <c r="Y24" s="68"/>
      <c r="Z24" s="68"/>
      <c r="AA24" s="68"/>
      <c r="AC24" s="68" t="s">
        <v>313</v>
      </c>
      <c r="AD24" s="68"/>
      <c r="AE24" s="68"/>
      <c r="AF24" s="68"/>
      <c r="AG24" s="68"/>
      <c r="AH24" s="68"/>
      <c r="AJ24" s="68" t="s">
        <v>314</v>
      </c>
      <c r="AK24" s="68"/>
      <c r="AL24" s="68"/>
      <c r="AM24" s="68"/>
      <c r="AN24" s="68"/>
      <c r="AO24" s="68"/>
      <c r="AQ24" s="68" t="s">
        <v>315</v>
      </c>
      <c r="AR24" s="68"/>
      <c r="AS24" s="68"/>
      <c r="AT24" s="68"/>
      <c r="AU24" s="68"/>
      <c r="AV24" s="68"/>
      <c r="AX24" s="68" t="s">
        <v>316</v>
      </c>
      <c r="AY24" s="68"/>
      <c r="AZ24" s="68"/>
      <c r="BA24" s="68"/>
      <c r="BB24" s="68"/>
      <c r="BC24" s="68"/>
      <c r="BE24" s="68" t="s">
        <v>317</v>
      </c>
      <c r="BF24" s="68"/>
      <c r="BG24" s="68"/>
      <c r="BH24" s="68"/>
      <c r="BI24" s="68"/>
      <c r="BJ24" s="68"/>
    </row>
    <row r="25" spans="1:62" x14ac:dyDescent="0.3">
      <c r="A25" s="66"/>
      <c r="B25" s="66" t="s">
        <v>293</v>
      </c>
      <c r="C25" s="66" t="s">
        <v>294</v>
      </c>
      <c r="D25" s="66" t="s">
        <v>295</v>
      </c>
      <c r="E25" s="66" t="s">
        <v>296</v>
      </c>
      <c r="F25" s="66" t="s">
        <v>289</v>
      </c>
      <c r="H25" s="66"/>
      <c r="I25" s="66" t="s">
        <v>293</v>
      </c>
      <c r="J25" s="66" t="s">
        <v>294</v>
      </c>
      <c r="K25" s="66" t="s">
        <v>295</v>
      </c>
      <c r="L25" s="66" t="s">
        <v>296</v>
      </c>
      <c r="M25" s="66" t="s">
        <v>289</v>
      </c>
      <c r="O25" s="66"/>
      <c r="P25" s="66" t="s">
        <v>293</v>
      </c>
      <c r="Q25" s="66" t="s">
        <v>294</v>
      </c>
      <c r="R25" s="66" t="s">
        <v>295</v>
      </c>
      <c r="S25" s="66" t="s">
        <v>296</v>
      </c>
      <c r="T25" s="66" t="s">
        <v>289</v>
      </c>
      <c r="V25" s="66"/>
      <c r="W25" s="66" t="s">
        <v>293</v>
      </c>
      <c r="X25" s="66" t="s">
        <v>294</v>
      </c>
      <c r="Y25" s="66" t="s">
        <v>295</v>
      </c>
      <c r="Z25" s="66" t="s">
        <v>296</v>
      </c>
      <c r="AA25" s="66" t="s">
        <v>289</v>
      </c>
      <c r="AC25" s="66"/>
      <c r="AD25" s="66" t="s">
        <v>293</v>
      </c>
      <c r="AE25" s="66" t="s">
        <v>294</v>
      </c>
      <c r="AF25" s="66" t="s">
        <v>295</v>
      </c>
      <c r="AG25" s="66" t="s">
        <v>296</v>
      </c>
      <c r="AH25" s="66" t="s">
        <v>289</v>
      </c>
      <c r="AJ25" s="66"/>
      <c r="AK25" s="66" t="s">
        <v>293</v>
      </c>
      <c r="AL25" s="66" t="s">
        <v>294</v>
      </c>
      <c r="AM25" s="66" t="s">
        <v>295</v>
      </c>
      <c r="AN25" s="66" t="s">
        <v>296</v>
      </c>
      <c r="AO25" s="66" t="s">
        <v>289</v>
      </c>
      <c r="AQ25" s="66"/>
      <c r="AR25" s="66" t="s">
        <v>293</v>
      </c>
      <c r="AS25" s="66" t="s">
        <v>294</v>
      </c>
      <c r="AT25" s="66" t="s">
        <v>295</v>
      </c>
      <c r="AU25" s="66" t="s">
        <v>296</v>
      </c>
      <c r="AV25" s="66" t="s">
        <v>289</v>
      </c>
      <c r="AX25" s="66"/>
      <c r="AY25" s="66" t="s">
        <v>293</v>
      </c>
      <c r="AZ25" s="66" t="s">
        <v>294</v>
      </c>
      <c r="BA25" s="66" t="s">
        <v>295</v>
      </c>
      <c r="BB25" s="66" t="s">
        <v>296</v>
      </c>
      <c r="BC25" s="66" t="s">
        <v>289</v>
      </c>
      <c r="BE25" s="66"/>
      <c r="BF25" s="66" t="s">
        <v>293</v>
      </c>
      <c r="BG25" s="66" t="s">
        <v>294</v>
      </c>
      <c r="BH25" s="66" t="s">
        <v>295</v>
      </c>
      <c r="BI25" s="66" t="s">
        <v>296</v>
      </c>
      <c r="BJ25" s="66" t="s">
        <v>289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106.22931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1.2535536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1.1177756999999999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12.150873000000001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1.3693643</v>
      </c>
      <c r="AJ26" s="66" t="s">
        <v>318</v>
      </c>
      <c r="AK26" s="66">
        <v>320</v>
      </c>
      <c r="AL26" s="66">
        <v>400</v>
      </c>
      <c r="AM26" s="66">
        <v>0</v>
      </c>
      <c r="AN26" s="66">
        <v>1000</v>
      </c>
      <c r="AO26" s="66">
        <v>464.11275999999998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6.5319589999999996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2.0751286000000002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4.3852979999999997</v>
      </c>
    </row>
    <row r="33" spans="1:68" x14ac:dyDescent="0.3">
      <c r="A33" s="67" t="s">
        <v>319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8" t="s">
        <v>178</v>
      </c>
      <c r="B34" s="68"/>
      <c r="C34" s="68"/>
      <c r="D34" s="68"/>
      <c r="E34" s="68"/>
      <c r="F34" s="68"/>
      <c r="H34" s="68" t="s">
        <v>320</v>
      </c>
      <c r="I34" s="68"/>
      <c r="J34" s="68"/>
      <c r="K34" s="68"/>
      <c r="L34" s="68"/>
      <c r="M34" s="68"/>
      <c r="O34" s="68" t="s">
        <v>179</v>
      </c>
      <c r="P34" s="68"/>
      <c r="Q34" s="68"/>
      <c r="R34" s="68"/>
      <c r="S34" s="68"/>
      <c r="T34" s="68"/>
      <c r="V34" s="68" t="s">
        <v>321</v>
      </c>
      <c r="W34" s="68"/>
      <c r="X34" s="68"/>
      <c r="Y34" s="68"/>
      <c r="Z34" s="68"/>
      <c r="AA34" s="68"/>
      <c r="AC34" s="68" t="s">
        <v>322</v>
      </c>
      <c r="AD34" s="68"/>
      <c r="AE34" s="68"/>
      <c r="AF34" s="68"/>
      <c r="AG34" s="68"/>
      <c r="AH34" s="68"/>
      <c r="AJ34" s="68" t="s">
        <v>323</v>
      </c>
      <c r="AK34" s="68"/>
      <c r="AL34" s="68"/>
      <c r="AM34" s="68"/>
      <c r="AN34" s="68"/>
      <c r="AO34" s="68"/>
    </row>
    <row r="35" spans="1:68" x14ac:dyDescent="0.3">
      <c r="A35" s="66"/>
      <c r="B35" s="66" t="s">
        <v>293</v>
      </c>
      <c r="C35" s="66" t="s">
        <v>294</v>
      </c>
      <c r="D35" s="66" t="s">
        <v>295</v>
      </c>
      <c r="E35" s="66" t="s">
        <v>296</v>
      </c>
      <c r="F35" s="66" t="s">
        <v>289</v>
      </c>
      <c r="H35" s="66"/>
      <c r="I35" s="66" t="s">
        <v>293</v>
      </c>
      <c r="J35" s="66" t="s">
        <v>294</v>
      </c>
      <c r="K35" s="66" t="s">
        <v>295</v>
      </c>
      <c r="L35" s="66" t="s">
        <v>296</v>
      </c>
      <c r="M35" s="66" t="s">
        <v>289</v>
      </c>
      <c r="O35" s="66"/>
      <c r="P35" s="66" t="s">
        <v>293</v>
      </c>
      <c r="Q35" s="66" t="s">
        <v>294</v>
      </c>
      <c r="R35" s="66" t="s">
        <v>295</v>
      </c>
      <c r="S35" s="66" t="s">
        <v>296</v>
      </c>
      <c r="T35" s="66" t="s">
        <v>289</v>
      </c>
      <c r="V35" s="66"/>
      <c r="W35" s="66" t="s">
        <v>293</v>
      </c>
      <c r="X35" s="66" t="s">
        <v>294</v>
      </c>
      <c r="Y35" s="66" t="s">
        <v>295</v>
      </c>
      <c r="Z35" s="66" t="s">
        <v>296</v>
      </c>
      <c r="AA35" s="66" t="s">
        <v>289</v>
      </c>
      <c r="AC35" s="66"/>
      <c r="AD35" s="66" t="s">
        <v>293</v>
      </c>
      <c r="AE35" s="66" t="s">
        <v>294</v>
      </c>
      <c r="AF35" s="66" t="s">
        <v>295</v>
      </c>
      <c r="AG35" s="66" t="s">
        <v>296</v>
      </c>
      <c r="AH35" s="66" t="s">
        <v>289</v>
      </c>
      <c r="AJ35" s="66"/>
      <c r="AK35" s="66" t="s">
        <v>293</v>
      </c>
      <c r="AL35" s="66" t="s">
        <v>294</v>
      </c>
      <c r="AM35" s="66" t="s">
        <v>295</v>
      </c>
      <c r="AN35" s="66" t="s">
        <v>296</v>
      </c>
      <c r="AO35" s="66" t="s">
        <v>289</v>
      </c>
    </row>
    <row r="36" spans="1:68" x14ac:dyDescent="0.3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357.27154999999999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846.51549999999997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4747.8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2342.0754000000002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63.798450000000003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117.68040000000001</v>
      </c>
    </row>
    <row r="43" spans="1:68" x14ac:dyDescent="0.3">
      <c r="A43" s="67" t="s">
        <v>324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3">
      <c r="A44" s="68" t="s">
        <v>325</v>
      </c>
      <c r="B44" s="68"/>
      <c r="C44" s="68"/>
      <c r="D44" s="68"/>
      <c r="E44" s="68"/>
      <c r="F44" s="68"/>
      <c r="H44" s="68" t="s">
        <v>326</v>
      </c>
      <c r="I44" s="68"/>
      <c r="J44" s="68"/>
      <c r="K44" s="68"/>
      <c r="L44" s="68"/>
      <c r="M44" s="68"/>
      <c r="O44" s="68" t="s">
        <v>327</v>
      </c>
      <c r="P44" s="68"/>
      <c r="Q44" s="68"/>
      <c r="R44" s="68"/>
      <c r="S44" s="68"/>
      <c r="T44" s="68"/>
      <c r="V44" s="68" t="s">
        <v>328</v>
      </c>
      <c r="W44" s="68"/>
      <c r="X44" s="68"/>
      <c r="Y44" s="68"/>
      <c r="Z44" s="68"/>
      <c r="AA44" s="68"/>
      <c r="AC44" s="68" t="s">
        <v>329</v>
      </c>
      <c r="AD44" s="68"/>
      <c r="AE44" s="68"/>
      <c r="AF44" s="68"/>
      <c r="AG44" s="68"/>
      <c r="AH44" s="68"/>
      <c r="AJ44" s="68" t="s">
        <v>330</v>
      </c>
      <c r="AK44" s="68"/>
      <c r="AL44" s="68"/>
      <c r="AM44" s="68"/>
      <c r="AN44" s="68"/>
      <c r="AO44" s="68"/>
      <c r="AQ44" s="68" t="s">
        <v>331</v>
      </c>
      <c r="AR44" s="68"/>
      <c r="AS44" s="68"/>
      <c r="AT44" s="68"/>
      <c r="AU44" s="68"/>
      <c r="AV44" s="68"/>
      <c r="AX44" s="68" t="s">
        <v>332</v>
      </c>
      <c r="AY44" s="68"/>
      <c r="AZ44" s="68"/>
      <c r="BA44" s="68"/>
      <c r="BB44" s="68"/>
      <c r="BC44" s="68"/>
      <c r="BE44" s="68" t="s">
        <v>333</v>
      </c>
      <c r="BF44" s="68"/>
      <c r="BG44" s="68"/>
      <c r="BH44" s="68"/>
      <c r="BI44" s="68"/>
      <c r="BJ44" s="68"/>
    </row>
    <row r="45" spans="1:68" x14ac:dyDescent="0.3">
      <c r="A45" s="66"/>
      <c r="B45" s="66" t="s">
        <v>293</v>
      </c>
      <c r="C45" s="66" t="s">
        <v>294</v>
      </c>
      <c r="D45" s="66" t="s">
        <v>295</v>
      </c>
      <c r="E45" s="66" t="s">
        <v>296</v>
      </c>
      <c r="F45" s="66" t="s">
        <v>289</v>
      </c>
      <c r="H45" s="66"/>
      <c r="I45" s="66" t="s">
        <v>293</v>
      </c>
      <c r="J45" s="66" t="s">
        <v>294</v>
      </c>
      <c r="K45" s="66" t="s">
        <v>295</v>
      </c>
      <c r="L45" s="66" t="s">
        <v>296</v>
      </c>
      <c r="M45" s="66" t="s">
        <v>289</v>
      </c>
      <c r="O45" s="66"/>
      <c r="P45" s="66" t="s">
        <v>293</v>
      </c>
      <c r="Q45" s="66" t="s">
        <v>294</v>
      </c>
      <c r="R45" s="66" t="s">
        <v>295</v>
      </c>
      <c r="S45" s="66" t="s">
        <v>296</v>
      </c>
      <c r="T45" s="66" t="s">
        <v>289</v>
      </c>
      <c r="V45" s="66"/>
      <c r="W45" s="66" t="s">
        <v>293</v>
      </c>
      <c r="X45" s="66" t="s">
        <v>294</v>
      </c>
      <c r="Y45" s="66" t="s">
        <v>295</v>
      </c>
      <c r="Z45" s="66" t="s">
        <v>296</v>
      </c>
      <c r="AA45" s="66" t="s">
        <v>289</v>
      </c>
      <c r="AC45" s="66"/>
      <c r="AD45" s="66" t="s">
        <v>293</v>
      </c>
      <c r="AE45" s="66" t="s">
        <v>294</v>
      </c>
      <c r="AF45" s="66" t="s">
        <v>295</v>
      </c>
      <c r="AG45" s="66" t="s">
        <v>296</v>
      </c>
      <c r="AH45" s="66" t="s">
        <v>289</v>
      </c>
      <c r="AJ45" s="66"/>
      <c r="AK45" s="66" t="s">
        <v>293</v>
      </c>
      <c r="AL45" s="66" t="s">
        <v>294</v>
      </c>
      <c r="AM45" s="66" t="s">
        <v>295</v>
      </c>
      <c r="AN45" s="66" t="s">
        <v>296</v>
      </c>
      <c r="AO45" s="66" t="s">
        <v>289</v>
      </c>
      <c r="AQ45" s="66"/>
      <c r="AR45" s="66" t="s">
        <v>293</v>
      </c>
      <c r="AS45" s="66" t="s">
        <v>294</v>
      </c>
      <c r="AT45" s="66" t="s">
        <v>295</v>
      </c>
      <c r="AU45" s="66" t="s">
        <v>296</v>
      </c>
      <c r="AV45" s="66" t="s">
        <v>289</v>
      </c>
      <c r="AX45" s="66"/>
      <c r="AY45" s="66" t="s">
        <v>293</v>
      </c>
      <c r="AZ45" s="66" t="s">
        <v>294</v>
      </c>
      <c r="BA45" s="66" t="s">
        <v>295</v>
      </c>
      <c r="BB45" s="66" t="s">
        <v>296</v>
      </c>
      <c r="BC45" s="66" t="s">
        <v>289</v>
      </c>
      <c r="BE45" s="66"/>
      <c r="BF45" s="66" t="s">
        <v>293</v>
      </c>
      <c r="BG45" s="66" t="s">
        <v>294</v>
      </c>
      <c r="BH45" s="66" t="s">
        <v>295</v>
      </c>
      <c r="BI45" s="66" t="s">
        <v>296</v>
      </c>
      <c r="BJ45" s="66" t="s">
        <v>289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11.857697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7.5805009999999999</v>
      </c>
      <c r="O46" s="66" t="s">
        <v>334</v>
      </c>
      <c r="P46" s="66">
        <v>600</v>
      </c>
      <c r="Q46" s="66">
        <v>800</v>
      </c>
      <c r="R46" s="66">
        <v>0</v>
      </c>
      <c r="S46" s="66">
        <v>10000</v>
      </c>
      <c r="T46" s="66">
        <v>714.96479999999997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1.4325922E-2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2.8184721000000001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78.761060000000001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56.969172999999998</v>
      </c>
      <c r="AX46" s="66" t="s">
        <v>335</v>
      </c>
      <c r="AY46" s="66"/>
      <c r="AZ46" s="66"/>
      <c r="BA46" s="66"/>
      <c r="BB46" s="66"/>
      <c r="BC46" s="66"/>
      <c r="BE46" s="66" t="s">
        <v>336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8" sqref="G18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277</v>
      </c>
      <c r="B2" s="62" t="s">
        <v>278</v>
      </c>
      <c r="C2" s="62" t="s">
        <v>276</v>
      </c>
      <c r="D2" s="62">
        <v>55</v>
      </c>
      <c r="E2" s="62">
        <v>1256.9323999999999</v>
      </c>
      <c r="F2" s="62">
        <v>189.44398000000001</v>
      </c>
      <c r="G2" s="62">
        <v>32.883125</v>
      </c>
      <c r="H2" s="62">
        <v>20.770160000000001</v>
      </c>
      <c r="I2" s="62">
        <v>12.112965000000001</v>
      </c>
      <c r="J2" s="62">
        <v>49.386208000000003</v>
      </c>
      <c r="K2" s="62">
        <v>27.038644999999999</v>
      </c>
      <c r="L2" s="62">
        <v>22.347564999999999</v>
      </c>
      <c r="M2" s="62">
        <v>20.438969</v>
      </c>
      <c r="N2" s="62">
        <v>2.1096395999999999</v>
      </c>
      <c r="O2" s="62">
        <v>10.779168</v>
      </c>
      <c r="P2" s="62">
        <v>619.01189999999997</v>
      </c>
      <c r="Q2" s="62">
        <v>21.088991</v>
      </c>
      <c r="R2" s="62">
        <v>411.58855999999997</v>
      </c>
      <c r="S2" s="62">
        <v>72.252785000000003</v>
      </c>
      <c r="T2" s="62">
        <v>4072.029</v>
      </c>
      <c r="U2" s="62">
        <v>2.2851503000000002</v>
      </c>
      <c r="V2" s="62">
        <v>18.142416000000001</v>
      </c>
      <c r="W2" s="62">
        <v>162.23935</v>
      </c>
      <c r="X2" s="62">
        <v>106.22931</v>
      </c>
      <c r="Y2" s="62">
        <v>1.2535536</v>
      </c>
      <c r="Z2" s="62">
        <v>1.1177756999999999</v>
      </c>
      <c r="AA2" s="62">
        <v>12.150873000000001</v>
      </c>
      <c r="AB2" s="62">
        <v>1.3693643</v>
      </c>
      <c r="AC2" s="62">
        <v>464.11275999999998</v>
      </c>
      <c r="AD2" s="62">
        <v>6.5319589999999996</v>
      </c>
      <c r="AE2" s="62">
        <v>2.0751286000000002</v>
      </c>
      <c r="AF2" s="62">
        <v>4.3852979999999997</v>
      </c>
      <c r="AG2" s="62">
        <v>357.27154999999999</v>
      </c>
      <c r="AH2" s="62">
        <v>208.38695999999999</v>
      </c>
      <c r="AI2" s="62">
        <v>148.88458</v>
      </c>
      <c r="AJ2" s="62">
        <v>846.51549999999997</v>
      </c>
      <c r="AK2" s="62">
        <v>4747.8</v>
      </c>
      <c r="AL2" s="62">
        <v>63.798450000000003</v>
      </c>
      <c r="AM2" s="62">
        <v>2342.0754000000002</v>
      </c>
      <c r="AN2" s="62">
        <v>117.68040000000001</v>
      </c>
      <c r="AO2" s="62">
        <v>11.857697</v>
      </c>
      <c r="AP2" s="62">
        <v>8.8719640000000002</v>
      </c>
      <c r="AQ2" s="62">
        <v>2.9857320000000001</v>
      </c>
      <c r="AR2" s="62">
        <v>7.5805009999999999</v>
      </c>
      <c r="AS2" s="62">
        <v>714.96479999999997</v>
      </c>
      <c r="AT2" s="62">
        <v>1.4325922E-2</v>
      </c>
      <c r="AU2" s="62">
        <v>2.8184721000000001</v>
      </c>
      <c r="AV2" s="62">
        <v>78.761060000000001</v>
      </c>
      <c r="AW2" s="62">
        <v>56.969172999999998</v>
      </c>
      <c r="AX2" s="62">
        <v>3.8393799999999999E-2</v>
      </c>
      <c r="AY2" s="62">
        <v>0.83926182999999999</v>
      </c>
      <c r="AZ2" s="62">
        <v>296.22985999999997</v>
      </c>
      <c r="BA2" s="62">
        <v>24.252030000000001</v>
      </c>
      <c r="BB2" s="62">
        <v>6.0561879999999997</v>
      </c>
      <c r="BC2" s="62">
        <v>8.0669430000000002</v>
      </c>
      <c r="BD2" s="62">
        <v>10.102278</v>
      </c>
      <c r="BE2" s="62">
        <v>0.68041799999999997</v>
      </c>
      <c r="BF2" s="62">
        <v>3.2908947</v>
      </c>
      <c r="BG2" s="62">
        <v>2.2897788000000001E-4</v>
      </c>
      <c r="BH2" s="62">
        <v>3.1104351999999998E-4</v>
      </c>
      <c r="BI2" s="62">
        <v>8.1832666000000004E-4</v>
      </c>
      <c r="BJ2" s="62">
        <v>1.8153817999999999E-2</v>
      </c>
      <c r="BK2" s="62">
        <v>1.7613684E-5</v>
      </c>
      <c r="BL2" s="62">
        <v>0.28415247999999999</v>
      </c>
      <c r="BM2" s="62">
        <v>3.6051053999999998</v>
      </c>
      <c r="BN2" s="62">
        <v>1.2571726999999999</v>
      </c>
      <c r="BO2" s="62">
        <v>61.909730000000003</v>
      </c>
      <c r="BP2" s="62">
        <v>11.384515</v>
      </c>
      <c r="BQ2" s="62">
        <v>20.35144</v>
      </c>
      <c r="BR2" s="62">
        <v>76.250219999999999</v>
      </c>
      <c r="BS2" s="62">
        <v>20.10125</v>
      </c>
      <c r="BT2" s="62">
        <v>14.045909</v>
      </c>
      <c r="BU2" s="62">
        <v>6.6464334999999999E-2</v>
      </c>
      <c r="BV2" s="62">
        <v>2.3899357999999999E-2</v>
      </c>
      <c r="BW2" s="62">
        <v>0.92308120000000005</v>
      </c>
      <c r="BX2" s="62">
        <v>1.1560562999999999</v>
      </c>
      <c r="BY2" s="62">
        <v>7.5091500000000005E-2</v>
      </c>
      <c r="BZ2" s="62">
        <v>8.4192230000000004E-4</v>
      </c>
      <c r="CA2" s="62">
        <v>1.0828164</v>
      </c>
      <c r="CB2" s="62">
        <v>8.7214670000000001E-3</v>
      </c>
      <c r="CC2" s="62">
        <v>3.3775408E-2</v>
      </c>
      <c r="CD2" s="62">
        <v>0.6603504</v>
      </c>
      <c r="CE2" s="62">
        <v>4.0889441999999998E-2</v>
      </c>
      <c r="CF2" s="62">
        <v>0.22968477000000001</v>
      </c>
      <c r="CG2" s="62">
        <v>6.2249995E-7</v>
      </c>
      <c r="CH2" s="62">
        <v>1.9691672E-2</v>
      </c>
      <c r="CI2" s="62">
        <v>3.1851863000000001E-3</v>
      </c>
      <c r="CJ2" s="62">
        <v>1.4996483</v>
      </c>
      <c r="CK2" s="62">
        <v>1.0127283000000001E-2</v>
      </c>
      <c r="CL2" s="62">
        <v>0.94659789999999999</v>
      </c>
      <c r="CM2" s="62">
        <v>3.3272550000000001</v>
      </c>
      <c r="CN2" s="62">
        <v>1243.2532000000001</v>
      </c>
      <c r="CO2" s="62">
        <v>2190.3512999999998</v>
      </c>
      <c r="CP2" s="62">
        <v>1401.7437</v>
      </c>
      <c r="CQ2" s="62">
        <v>512.15436</v>
      </c>
      <c r="CR2" s="62">
        <v>268.66512999999998</v>
      </c>
      <c r="CS2" s="62">
        <v>180.26329999999999</v>
      </c>
      <c r="CT2" s="62">
        <v>1246.7167999999999</v>
      </c>
      <c r="CU2" s="62">
        <v>791.34519999999998</v>
      </c>
      <c r="CV2" s="62">
        <v>566.36630000000002</v>
      </c>
      <c r="CW2" s="62">
        <v>903.82227</v>
      </c>
      <c r="CX2" s="62">
        <v>263.38663000000003</v>
      </c>
      <c r="CY2" s="62">
        <v>1567.819</v>
      </c>
      <c r="CZ2" s="62">
        <v>837.05949999999996</v>
      </c>
      <c r="DA2" s="62">
        <v>1953.8732</v>
      </c>
      <c r="DB2" s="62">
        <v>1819.1757</v>
      </c>
      <c r="DC2" s="62">
        <v>2688.8166999999999</v>
      </c>
      <c r="DD2" s="62">
        <v>4477.1176999999998</v>
      </c>
      <c r="DE2" s="62">
        <v>985.66959999999995</v>
      </c>
      <c r="DF2" s="62">
        <v>1896.4468999999999</v>
      </c>
      <c r="DG2" s="62">
        <v>1014.3558</v>
      </c>
      <c r="DH2" s="62">
        <v>80.603960000000001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24.252030000000001</v>
      </c>
      <c r="B6">
        <f>BB2</f>
        <v>6.0561879999999997</v>
      </c>
      <c r="C6">
        <f>BC2</f>
        <v>8.0669430000000002</v>
      </c>
      <c r="D6">
        <f>BD2</f>
        <v>10.102278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2" sqref="H1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24816</v>
      </c>
      <c r="C2" s="57">
        <f ca="1">YEAR(TODAY())-YEAR(B2)+IF(TODAY()&gt;=DATE(YEAR(TODAY()),MONTH(B2),DAY(B2)),0,-1)</f>
        <v>55</v>
      </c>
      <c r="E2" s="53">
        <v>156.4</v>
      </c>
      <c r="F2" s="54" t="s">
        <v>40</v>
      </c>
      <c r="G2" s="53">
        <v>60.3</v>
      </c>
      <c r="H2" s="52" t="s">
        <v>42</v>
      </c>
      <c r="I2" s="73">
        <f>ROUND(G3/E3^2,1)</f>
        <v>24.7</v>
      </c>
    </row>
    <row r="3" spans="1:9" x14ac:dyDescent="0.3">
      <c r="E3" s="52">
        <f>E2/100</f>
        <v>1.5640000000000001</v>
      </c>
      <c r="F3" s="52" t="s">
        <v>41</v>
      </c>
      <c r="G3" s="52">
        <f>G2</f>
        <v>60.3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45028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오정미, ID : H1700107)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2023년 04월 12일 09:42:54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S8" sqref="S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93" t="s">
        <v>197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</row>
    <row r="3" spans="1:19" ht="18" customHeight="1" x14ac:dyDescent="0.3">
      <c r="A3" s="6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</row>
    <row r="4" spans="1:19" ht="18" customHeight="1" thickBot="1" x14ac:dyDescent="0.35">
      <c r="A4" s="6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</row>
    <row r="5" spans="1:19" ht="18" customHeight="1" x14ac:dyDescent="0.3">
      <c r="A5" s="6"/>
      <c r="B5" s="95" t="s">
        <v>30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</row>
    <row r="6" spans="1:19" ht="18" customHeight="1" x14ac:dyDescent="0.3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</row>
    <row r="7" spans="1:19" ht="18" customHeight="1" x14ac:dyDescent="0.3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03" t="s">
        <v>31</v>
      </c>
      <c r="D10" s="103"/>
      <c r="E10" s="104"/>
      <c r="F10" s="107">
        <f>'개인정보 및 신체계측 입력'!B5</f>
        <v>45028</v>
      </c>
      <c r="G10" s="108"/>
      <c r="H10" s="108"/>
      <c r="I10" s="108"/>
      <c r="K10" s="127" t="s">
        <v>34</v>
      </c>
      <c r="L10" s="128"/>
      <c r="M10" s="127" t="s">
        <v>35</v>
      </c>
      <c r="N10" s="128"/>
      <c r="O10" s="127" t="s">
        <v>36</v>
      </c>
      <c r="P10" s="127"/>
      <c r="Q10" s="127"/>
      <c r="R10" s="127"/>
      <c r="S10" s="127"/>
    </row>
    <row r="11" spans="1:19" ht="18" customHeight="1" thickBot="1" x14ac:dyDescent="0.35">
      <c r="C11" s="105"/>
      <c r="D11" s="105"/>
      <c r="E11" s="106"/>
      <c r="F11" s="109"/>
      <c r="G11" s="109"/>
      <c r="H11" s="109"/>
      <c r="I11" s="109"/>
      <c r="K11" s="129"/>
      <c r="L11" s="130"/>
      <c r="M11" s="129"/>
      <c r="N11" s="130"/>
      <c r="O11" s="129"/>
      <c r="P11" s="129"/>
      <c r="Q11" s="129"/>
      <c r="R11" s="129"/>
      <c r="S11" s="129"/>
    </row>
    <row r="12" spans="1:19" ht="18" customHeight="1" x14ac:dyDescent="0.3">
      <c r="C12" s="103" t="s">
        <v>33</v>
      </c>
      <c r="D12" s="103"/>
      <c r="E12" s="104"/>
      <c r="F12" s="113">
        <f ca="1">'개인정보 및 신체계측 입력'!C2</f>
        <v>55</v>
      </c>
      <c r="G12" s="113"/>
      <c r="H12" s="113"/>
      <c r="I12" s="113"/>
      <c r="K12" s="141">
        <f>'개인정보 및 신체계측 입력'!E2</f>
        <v>156.4</v>
      </c>
      <c r="L12" s="142"/>
      <c r="M12" s="135">
        <f>'개인정보 및 신체계측 입력'!G2</f>
        <v>60.3</v>
      </c>
      <c r="N12" s="136"/>
      <c r="O12" s="131" t="s">
        <v>272</v>
      </c>
      <c r="P12" s="128"/>
      <c r="Q12" s="108">
        <f>'개인정보 및 신체계측 입력'!I2</f>
        <v>24.7</v>
      </c>
      <c r="R12" s="108"/>
      <c r="S12" s="108"/>
    </row>
    <row r="13" spans="1:19" ht="18" customHeight="1" thickBot="1" x14ac:dyDescent="0.35">
      <c r="C13" s="110"/>
      <c r="D13" s="110"/>
      <c r="E13" s="111"/>
      <c r="F13" s="114"/>
      <c r="G13" s="114"/>
      <c r="H13" s="114"/>
      <c r="I13" s="114"/>
      <c r="K13" s="143"/>
      <c r="L13" s="144"/>
      <c r="M13" s="137"/>
      <c r="N13" s="138"/>
      <c r="O13" s="132"/>
      <c r="P13" s="133"/>
      <c r="Q13" s="109"/>
      <c r="R13" s="109"/>
      <c r="S13" s="109"/>
    </row>
    <row r="14" spans="1:19" ht="18" customHeight="1" x14ac:dyDescent="0.3">
      <c r="C14" s="105" t="s">
        <v>32</v>
      </c>
      <c r="D14" s="105"/>
      <c r="E14" s="106"/>
      <c r="F14" s="109" t="str">
        <f>MID('DRIs DATA'!B1,28,3)</f>
        <v>오정미</v>
      </c>
      <c r="G14" s="109"/>
      <c r="H14" s="109"/>
      <c r="I14" s="109"/>
      <c r="K14" s="143"/>
      <c r="L14" s="144"/>
      <c r="M14" s="137"/>
      <c r="N14" s="138"/>
      <c r="O14" s="132"/>
      <c r="P14" s="133"/>
      <c r="Q14" s="109"/>
      <c r="R14" s="109"/>
      <c r="S14" s="109"/>
    </row>
    <row r="15" spans="1:19" ht="18" customHeight="1" thickBot="1" x14ac:dyDescent="0.35">
      <c r="C15" s="110"/>
      <c r="D15" s="110"/>
      <c r="E15" s="111"/>
      <c r="F15" s="115"/>
      <c r="G15" s="115"/>
      <c r="H15" s="115"/>
      <c r="I15" s="115"/>
      <c r="K15" s="145"/>
      <c r="L15" s="146"/>
      <c r="M15" s="139"/>
      <c r="N15" s="140"/>
      <c r="O15" s="134"/>
      <c r="P15" s="130"/>
      <c r="Q15" s="115"/>
      <c r="R15" s="115"/>
      <c r="S15" s="115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1" t="s">
        <v>43</v>
      </c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3"/>
    </row>
    <row r="20" spans="2:20" ht="18" customHeight="1" thickBot="1" x14ac:dyDescent="0.35"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98" t="s">
        <v>44</v>
      </c>
      <c r="E36" s="98"/>
      <c r="F36" s="98"/>
      <c r="G36" s="98"/>
      <c r="H36" s="98"/>
      <c r="I36" s="35">
        <f>'DRIs DATA'!F8</f>
        <v>69.721999999999994</v>
      </c>
      <c r="J36" s="101" t="s">
        <v>45</v>
      </c>
      <c r="K36" s="101"/>
      <c r="L36" s="101"/>
      <c r="M36" s="101"/>
      <c r="N36" s="36"/>
      <c r="O36" s="118" t="s">
        <v>46</v>
      </c>
      <c r="P36" s="118"/>
      <c r="Q36" s="118"/>
      <c r="R36" s="118"/>
      <c r="S36" s="118"/>
      <c r="T36" s="6"/>
    </row>
    <row r="37" spans="2:20" ht="18" customHeight="1" x14ac:dyDescent="0.3">
      <c r="B37" s="12"/>
      <c r="C37" s="116" t="s">
        <v>183</v>
      </c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6"/>
    </row>
    <row r="38" spans="2:20" ht="18" customHeight="1" x14ac:dyDescent="0.3">
      <c r="B38" s="12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6"/>
    </row>
    <row r="39" spans="2:20" ht="18" customHeight="1" thickBot="1" x14ac:dyDescent="0.35">
      <c r="B39" s="12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98" t="s">
        <v>44</v>
      </c>
      <c r="E41" s="98"/>
      <c r="F41" s="98"/>
      <c r="G41" s="98"/>
      <c r="H41" s="98"/>
      <c r="I41" s="35">
        <f>'DRIs DATA'!G8</f>
        <v>12.102</v>
      </c>
      <c r="J41" s="101" t="s">
        <v>45</v>
      </c>
      <c r="K41" s="101"/>
      <c r="L41" s="101"/>
      <c r="M41" s="101"/>
      <c r="N41" s="36"/>
      <c r="O41" s="102" t="s">
        <v>50</v>
      </c>
      <c r="P41" s="102"/>
      <c r="Q41" s="102"/>
      <c r="R41" s="102"/>
      <c r="S41" s="102"/>
      <c r="T41" s="6"/>
    </row>
    <row r="42" spans="2:20" ht="18" customHeight="1" x14ac:dyDescent="0.3">
      <c r="B42" s="6"/>
      <c r="C42" s="112" t="s">
        <v>185</v>
      </c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6"/>
    </row>
    <row r="43" spans="2:20" ht="18" customHeight="1" x14ac:dyDescent="0.3">
      <c r="B43" s="6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6"/>
    </row>
    <row r="44" spans="2:20" ht="18" customHeight="1" thickBot="1" x14ac:dyDescent="0.35">
      <c r="B44" s="6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19" t="s">
        <v>44</v>
      </c>
      <c r="E46" s="119"/>
      <c r="F46" s="119"/>
      <c r="G46" s="119"/>
      <c r="H46" s="119"/>
      <c r="I46" s="35">
        <f>'DRIs DATA'!H8</f>
        <v>18.175999999999998</v>
      </c>
      <c r="J46" s="101" t="s">
        <v>45</v>
      </c>
      <c r="K46" s="101"/>
      <c r="L46" s="101"/>
      <c r="M46" s="101"/>
      <c r="N46" s="36"/>
      <c r="O46" s="102" t="s">
        <v>49</v>
      </c>
      <c r="P46" s="102"/>
      <c r="Q46" s="102"/>
      <c r="R46" s="102"/>
      <c r="S46" s="102"/>
      <c r="T46" s="6"/>
    </row>
    <row r="47" spans="2:20" ht="18" customHeight="1" x14ac:dyDescent="0.3">
      <c r="B47" s="6"/>
      <c r="C47" s="112" t="s">
        <v>184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6"/>
    </row>
    <row r="48" spans="2:20" ht="18" customHeight="1" thickBot="1" x14ac:dyDescent="0.35">
      <c r="B48" s="6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1" t="s">
        <v>192</v>
      </c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3"/>
    </row>
    <row r="54" spans="1:20" ht="18" customHeight="1" thickBot="1" x14ac:dyDescent="0.35">
      <c r="B54" s="124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97" t="s">
        <v>165</v>
      </c>
      <c r="D69" s="97"/>
      <c r="E69" s="97"/>
      <c r="F69" s="97"/>
      <c r="G69" s="97"/>
      <c r="H69" s="98" t="s">
        <v>171</v>
      </c>
      <c r="I69" s="98"/>
      <c r="J69" s="98"/>
      <c r="K69" s="37">
        <f>ROUND('그룹 전체 사용자의 일일 입력'!B6/MAX('그룹 전체 사용자의 일일 입력'!$B$6,'그룹 전체 사용자의 일일 입력'!$C$6,'그룹 전체 사용자의 일일 입력'!$D$6),1)</f>
        <v>0.6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0.8</v>
      </c>
      <c r="N69" s="37" t="s">
        <v>54</v>
      </c>
      <c r="O69" s="99">
        <f>ROUND('그룹 전체 사용자의 일일 입력'!D6/MAX('그룹 전체 사용자의 일일 입력'!$B$6,'그룹 전체 사용자의 일일 입력'!$C$6,'그룹 전체 사용자의 일일 입력'!$D$6),1)</f>
        <v>1</v>
      </c>
      <c r="P69" s="99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00" t="s">
        <v>166</v>
      </c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97" t="s">
        <v>52</v>
      </c>
      <c r="D72" s="97"/>
      <c r="E72" s="97"/>
      <c r="F72" s="97"/>
      <c r="G72" s="97"/>
      <c r="H72" s="39"/>
      <c r="I72" s="98" t="s">
        <v>53</v>
      </c>
      <c r="J72" s="98"/>
      <c r="K72" s="37">
        <f>ROUND('DRIs DATA'!L8,1)</f>
        <v>15.2</v>
      </c>
      <c r="L72" s="37" t="s">
        <v>54</v>
      </c>
      <c r="M72" s="37">
        <f>ROUND('DRIs DATA'!K8,1)</f>
        <v>11.2</v>
      </c>
      <c r="N72" s="101" t="s">
        <v>55</v>
      </c>
      <c r="O72" s="101"/>
      <c r="P72" s="101"/>
      <c r="Q72" s="101"/>
      <c r="R72" s="40"/>
      <c r="S72" s="36"/>
      <c r="T72" s="6"/>
    </row>
    <row r="73" spans="2:21" ht="18" customHeight="1" x14ac:dyDescent="0.3">
      <c r="B73" s="6"/>
      <c r="C73" s="112" t="s">
        <v>182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6"/>
      <c r="U73" s="13"/>
    </row>
    <row r="74" spans="2:21" ht="18" customHeight="1" thickBot="1" x14ac:dyDescent="0.35">
      <c r="B74" s="6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1" t="s">
        <v>193</v>
      </c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3"/>
    </row>
    <row r="78" spans="2:21" ht="18" customHeight="1" thickBot="1" x14ac:dyDescent="0.35">
      <c r="B78" s="124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6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79" t="s">
        <v>169</v>
      </c>
      <c r="C80" s="79"/>
      <c r="D80" s="79"/>
      <c r="E80" s="79"/>
      <c r="F80" s="21"/>
      <c r="G80" s="21"/>
      <c r="H80" s="21"/>
      <c r="L80" s="79" t="s">
        <v>173</v>
      </c>
      <c r="M80" s="79"/>
      <c r="N80" s="79"/>
      <c r="O80" s="79"/>
      <c r="P80" s="79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76" t="s">
        <v>269</v>
      </c>
      <c r="C93" s="77"/>
      <c r="D93" s="77"/>
      <c r="E93" s="77"/>
      <c r="F93" s="77"/>
      <c r="G93" s="77"/>
      <c r="H93" s="77"/>
      <c r="I93" s="77"/>
      <c r="J93" s="78"/>
      <c r="L93" s="76" t="s">
        <v>176</v>
      </c>
      <c r="M93" s="77"/>
      <c r="N93" s="77"/>
      <c r="O93" s="77"/>
      <c r="P93" s="77"/>
      <c r="Q93" s="77"/>
      <c r="R93" s="77"/>
      <c r="S93" s="77"/>
      <c r="T93" s="78"/>
    </row>
    <row r="94" spans="1:21" ht="18" customHeight="1" x14ac:dyDescent="0.3">
      <c r="B94" s="91" t="s">
        <v>172</v>
      </c>
      <c r="C94" s="86"/>
      <c r="D94" s="86"/>
      <c r="E94" s="86"/>
      <c r="F94" s="92">
        <f>ROUND('DRIs DATA'!F16/'DRIs DATA'!C16*100,2)</f>
        <v>54.88</v>
      </c>
      <c r="G94" s="92"/>
      <c r="H94" s="86" t="s">
        <v>168</v>
      </c>
      <c r="I94" s="86"/>
      <c r="J94" s="87"/>
      <c r="L94" s="91" t="s">
        <v>172</v>
      </c>
      <c r="M94" s="86"/>
      <c r="N94" s="86"/>
      <c r="O94" s="86"/>
      <c r="P94" s="86"/>
      <c r="Q94" s="23">
        <f>ROUND('DRIs DATA'!M16/'DRIs DATA'!K16*100,2)</f>
        <v>151.19</v>
      </c>
      <c r="R94" s="86" t="s">
        <v>168</v>
      </c>
      <c r="S94" s="86"/>
      <c r="T94" s="87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148" t="s">
        <v>181</v>
      </c>
      <c r="C96" s="149"/>
      <c r="D96" s="149"/>
      <c r="E96" s="149"/>
      <c r="F96" s="149"/>
      <c r="G96" s="149"/>
      <c r="H96" s="149"/>
      <c r="I96" s="149"/>
      <c r="J96" s="150"/>
      <c r="L96" s="154" t="s">
        <v>174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1" t="s">
        <v>194</v>
      </c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3"/>
    </row>
    <row r="105" spans="2:21" ht="18" customHeight="1" thickBot="1" x14ac:dyDescent="0.35">
      <c r="B105" s="124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6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79" t="s">
        <v>170</v>
      </c>
      <c r="C107" s="79"/>
      <c r="D107" s="79"/>
      <c r="E107" s="79"/>
      <c r="F107" s="6"/>
      <c r="G107" s="6"/>
      <c r="H107" s="6"/>
      <c r="I107" s="6"/>
      <c r="L107" s="79" t="s">
        <v>271</v>
      </c>
      <c r="M107" s="79"/>
      <c r="N107" s="79"/>
      <c r="O107" s="79"/>
      <c r="P107" s="79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8" t="s">
        <v>265</v>
      </c>
      <c r="C120" s="89"/>
      <c r="D120" s="89"/>
      <c r="E120" s="89"/>
      <c r="F120" s="89"/>
      <c r="G120" s="89"/>
      <c r="H120" s="89"/>
      <c r="I120" s="89"/>
      <c r="J120" s="90"/>
      <c r="L120" s="88" t="s">
        <v>266</v>
      </c>
      <c r="M120" s="89"/>
      <c r="N120" s="89"/>
      <c r="O120" s="89"/>
      <c r="P120" s="89"/>
      <c r="Q120" s="89"/>
      <c r="R120" s="89"/>
      <c r="S120" s="89"/>
      <c r="T120" s="90"/>
    </row>
    <row r="121" spans="2:20" ht="18" customHeight="1" x14ac:dyDescent="0.3">
      <c r="B121" s="44" t="s">
        <v>172</v>
      </c>
      <c r="C121" s="16"/>
      <c r="D121" s="16"/>
      <c r="E121" s="15"/>
      <c r="F121" s="92">
        <f>ROUND('DRIs DATA'!F26/'DRIs DATA'!C26*100,2)</f>
        <v>106.23</v>
      </c>
      <c r="G121" s="92"/>
      <c r="H121" s="86" t="s">
        <v>167</v>
      </c>
      <c r="I121" s="86"/>
      <c r="J121" s="87"/>
      <c r="L121" s="43" t="s">
        <v>172</v>
      </c>
      <c r="M121" s="20"/>
      <c r="N121" s="20"/>
      <c r="O121" s="23"/>
      <c r="P121" s="6"/>
      <c r="Q121" s="59">
        <f>ROUND('DRIs DATA'!AH26/'DRIs DATA'!AE26*100,2)</f>
        <v>91.29</v>
      </c>
      <c r="R121" s="86" t="s">
        <v>167</v>
      </c>
      <c r="S121" s="86"/>
      <c r="T121" s="87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80" t="s">
        <v>175</v>
      </c>
      <c r="C123" s="81"/>
      <c r="D123" s="81"/>
      <c r="E123" s="81"/>
      <c r="F123" s="81"/>
      <c r="G123" s="81"/>
      <c r="H123" s="81"/>
      <c r="I123" s="81"/>
      <c r="J123" s="82"/>
      <c r="L123" s="80" t="s">
        <v>270</v>
      </c>
      <c r="M123" s="81"/>
      <c r="N123" s="81"/>
      <c r="O123" s="81"/>
      <c r="P123" s="81"/>
      <c r="Q123" s="81"/>
      <c r="R123" s="81"/>
      <c r="S123" s="81"/>
      <c r="T123" s="82"/>
    </row>
    <row r="124" spans="2:20" ht="18" customHeight="1" x14ac:dyDescent="0.3">
      <c r="B124" s="80"/>
      <c r="C124" s="81"/>
      <c r="D124" s="81"/>
      <c r="E124" s="81"/>
      <c r="F124" s="81"/>
      <c r="G124" s="81"/>
      <c r="H124" s="81"/>
      <c r="I124" s="81"/>
      <c r="J124" s="82"/>
      <c r="L124" s="80"/>
      <c r="M124" s="81"/>
      <c r="N124" s="81"/>
      <c r="O124" s="81"/>
      <c r="P124" s="81"/>
      <c r="Q124" s="81"/>
      <c r="R124" s="81"/>
      <c r="S124" s="81"/>
      <c r="T124" s="82"/>
    </row>
    <row r="125" spans="2:20" ht="18" customHeight="1" x14ac:dyDescent="0.3">
      <c r="B125" s="80"/>
      <c r="C125" s="81"/>
      <c r="D125" s="81"/>
      <c r="E125" s="81"/>
      <c r="F125" s="81"/>
      <c r="G125" s="81"/>
      <c r="H125" s="81"/>
      <c r="I125" s="81"/>
      <c r="J125" s="82"/>
      <c r="L125" s="80"/>
      <c r="M125" s="81"/>
      <c r="N125" s="81"/>
      <c r="O125" s="81"/>
      <c r="P125" s="81"/>
      <c r="Q125" s="81"/>
      <c r="R125" s="81"/>
      <c r="S125" s="81"/>
      <c r="T125" s="82"/>
    </row>
    <row r="126" spans="2:20" ht="18" customHeight="1" x14ac:dyDescent="0.3">
      <c r="B126" s="80"/>
      <c r="C126" s="81"/>
      <c r="D126" s="81"/>
      <c r="E126" s="81"/>
      <c r="F126" s="81"/>
      <c r="G126" s="81"/>
      <c r="H126" s="81"/>
      <c r="I126" s="81"/>
      <c r="J126" s="82"/>
      <c r="L126" s="80"/>
      <c r="M126" s="81"/>
      <c r="N126" s="81"/>
      <c r="O126" s="81"/>
      <c r="P126" s="81"/>
      <c r="Q126" s="81"/>
      <c r="R126" s="81"/>
      <c r="S126" s="81"/>
      <c r="T126" s="82"/>
    </row>
    <row r="127" spans="2:20" ht="18" customHeight="1" x14ac:dyDescent="0.3">
      <c r="B127" s="80"/>
      <c r="C127" s="81"/>
      <c r="D127" s="81"/>
      <c r="E127" s="81"/>
      <c r="F127" s="81"/>
      <c r="G127" s="81"/>
      <c r="H127" s="81"/>
      <c r="I127" s="81"/>
      <c r="J127" s="82"/>
      <c r="L127" s="80"/>
      <c r="M127" s="81"/>
      <c r="N127" s="81"/>
      <c r="O127" s="81"/>
      <c r="P127" s="81"/>
      <c r="Q127" s="81"/>
      <c r="R127" s="81"/>
      <c r="S127" s="81"/>
      <c r="T127" s="82"/>
    </row>
    <row r="128" spans="2:20" ht="17.25" thickBot="1" x14ac:dyDescent="0.35">
      <c r="B128" s="83"/>
      <c r="C128" s="84"/>
      <c r="D128" s="84"/>
      <c r="E128" s="84"/>
      <c r="F128" s="84"/>
      <c r="G128" s="84"/>
      <c r="H128" s="84"/>
      <c r="I128" s="84"/>
      <c r="J128" s="85"/>
      <c r="L128" s="83"/>
      <c r="M128" s="84"/>
      <c r="N128" s="84"/>
      <c r="O128" s="84"/>
      <c r="P128" s="84"/>
      <c r="Q128" s="84"/>
      <c r="R128" s="84"/>
      <c r="S128" s="84"/>
      <c r="T128" s="8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1" t="s">
        <v>263</v>
      </c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3"/>
      <c r="N130" s="58"/>
      <c r="O130" s="121" t="s">
        <v>264</v>
      </c>
      <c r="P130" s="122"/>
      <c r="Q130" s="122"/>
      <c r="R130" s="122"/>
      <c r="S130" s="122"/>
      <c r="T130" s="123"/>
    </row>
    <row r="131" spans="2:21" ht="18" customHeight="1" thickBot="1" x14ac:dyDescent="0.35">
      <c r="B131" s="124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6"/>
      <c r="N131" s="58"/>
      <c r="O131" s="124"/>
      <c r="P131" s="125"/>
      <c r="Q131" s="125"/>
      <c r="R131" s="125"/>
      <c r="S131" s="125"/>
      <c r="T131" s="12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1" t="s">
        <v>195</v>
      </c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3"/>
    </row>
    <row r="156" spans="2:21" ht="18" customHeight="1" thickBot="1" x14ac:dyDescent="0.35">
      <c r="B156" s="124"/>
      <c r="C156" s="125"/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6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79" t="s">
        <v>178</v>
      </c>
      <c r="C158" s="79"/>
      <c r="D158" s="79"/>
      <c r="E158" s="6"/>
      <c r="F158" s="6"/>
      <c r="G158" s="6"/>
      <c r="H158" s="6"/>
      <c r="I158" s="6"/>
      <c r="L158" s="79" t="s">
        <v>179</v>
      </c>
      <c r="M158" s="79"/>
      <c r="N158" s="79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8" t="s">
        <v>267</v>
      </c>
      <c r="C171" s="89"/>
      <c r="D171" s="89"/>
      <c r="E171" s="89"/>
      <c r="F171" s="89"/>
      <c r="G171" s="89"/>
      <c r="H171" s="89"/>
      <c r="I171" s="89"/>
      <c r="J171" s="90"/>
      <c r="L171" s="88" t="s">
        <v>177</v>
      </c>
      <c r="M171" s="89"/>
      <c r="N171" s="89"/>
      <c r="O171" s="89"/>
      <c r="P171" s="89"/>
      <c r="Q171" s="89"/>
      <c r="R171" s="89"/>
      <c r="S171" s="90"/>
    </row>
    <row r="172" spans="2:19" ht="18" customHeight="1" x14ac:dyDescent="0.3">
      <c r="B172" s="43" t="s">
        <v>172</v>
      </c>
      <c r="C172" s="20"/>
      <c r="D172" s="20"/>
      <c r="E172" s="6"/>
      <c r="F172" s="92">
        <f>ROUND('DRIs DATA'!F36/'DRIs DATA'!C36*100,2)</f>
        <v>44.66</v>
      </c>
      <c r="G172" s="92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316.52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80" t="s">
        <v>186</v>
      </c>
      <c r="C174" s="81"/>
      <c r="D174" s="81"/>
      <c r="E174" s="81"/>
      <c r="F174" s="81"/>
      <c r="G174" s="81"/>
      <c r="H174" s="81"/>
      <c r="I174" s="81"/>
      <c r="J174" s="82"/>
      <c r="L174" s="80" t="s">
        <v>188</v>
      </c>
      <c r="M174" s="81"/>
      <c r="N174" s="81"/>
      <c r="O174" s="81"/>
      <c r="P174" s="81"/>
      <c r="Q174" s="81"/>
      <c r="R174" s="81"/>
      <c r="S174" s="82"/>
    </row>
    <row r="175" spans="2:19" ht="18" customHeight="1" x14ac:dyDescent="0.3">
      <c r="B175" s="80"/>
      <c r="C175" s="81"/>
      <c r="D175" s="81"/>
      <c r="E175" s="81"/>
      <c r="F175" s="81"/>
      <c r="G175" s="81"/>
      <c r="H175" s="81"/>
      <c r="I175" s="81"/>
      <c r="J175" s="82"/>
      <c r="L175" s="80"/>
      <c r="M175" s="81"/>
      <c r="N175" s="81"/>
      <c r="O175" s="81"/>
      <c r="P175" s="81"/>
      <c r="Q175" s="81"/>
      <c r="R175" s="81"/>
      <c r="S175" s="82"/>
    </row>
    <row r="176" spans="2:19" ht="18" customHeight="1" x14ac:dyDescent="0.3">
      <c r="B176" s="80"/>
      <c r="C176" s="81"/>
      <c r="D176" s="81"/>
      <c r="E176" s="81"/>
      <c r="F176" s="81"/>
      <c r="G176" s="81"/>
      <c r="H176" s="81"/>
      <c r="I176" s="81"/>
      <c r="J176" s="82"/>
      <c r="L176" s="80"/>
      <c r="M176" s="81"/>
      <c r="N176" s="81"/>
      <c r="O176" s="81"/>
      <c r="P176" s="81"/>
      <c r="Q176" s="81"/>
      <c r="R176" s="81"/>
      <c r="S176" s="82"/>
    </row>
    <row r="177" spans="2:19" ht="18" customHeight="1" x14ac:dyDescent="0.3">
      <c r="B177" s="80"/>
      <c r="C177" s="81"/>
      <c r="D177" s="81"/>
      <c r="E177" s="81"/>
      <c r="F177" s="81"/>
      <c r="G177" s="81"/>
      <c r="H177" s="81"/>
      <c r="I177" s="81"/>
      <c r="J177" s="82"/>
      <c r="L177" s="80"/>
      <c r="M177" s="81"/>
      <c r="N177" s="81"/>
      <c r="O177" s="81"/>
      <c r="P177" s="81"/>
      <c r="Q177" s="81"/>
      <c r="R177" s="81"/>
      <c r="S177" s="82"/>
    </row>
    <row r="178" spans="2:19" ht="18" customHeight="1" x14ac:dyDescent="0.3">
      <c r="B178" s="80"/>
      <c r="C178" s="81"/>
      <c r="D178" s="81"/>
      <c r="E178" s="81"/>
      <c r="F178" s="81"/>
      <c r="G178" s="81"/>
      <c r="H178" s="81"/>
      <c r="I178" s="81"/>
      <c r="J178" s="82"/>
      <c r="L178" s="80"/>
      <c r="M178" s="81"/>
      <c r="N178" s="81"/>
      <c r="O178" s="81"/>
      <c r="P178" s="81"/>
      <c r="Q178" s="81"/>
      <c r="R178" s="81"/>
      <c r="S178" s="82"/>
    </row>
    <row r="179" spans="2:19" ht="18" customHeight="1" x14ac:dyDescent="0.3">
      <c r="B179" s="80"/>
      <c r="C179" s="81"/>
      <c r="D179" s="81"/>
      <c r="E179" s="81"/>
      <c r="F179" s="81"/>
      <c r="G179" s="81"/>
      <c r="H179" s="81"/>
      <c r="I179" s="81"/>
      <c r="J179" s="82"/>
      <c r="L179" s="80"/>
      <c r="M179" s="81"/>
      <c r="N179" s="81"/>
      <c r="O179" s="81"/>
      <c r="P179" s="81"/>
      <c r="Q179" s="81"/>
      <c r="R179" s="81"/>
      <c r="S179" s="82"/>
    </row>
    <row r="180" spans="2:19" ht="18" customHeight="1" thickBot="1" x14ac:dyDescent="0.35">
      <c r="B180" s="83"/>
      <c r="C180" s="84"/>
      <c r="D180" s="84"/>
      <c r="E180" s="84"/>
      <c r="F180" s="84"/>
      <c r="G180" s="84"/>
      <c r="H180" s="84"/>
      <c r="I180" s="84"/>
      <c r="J180" s="85"/>
      <c r="L180" s="80"/>
      <c r="M180" s="81"/>
      <c r="N180" s="81"/>
      <c r="O180" s="81"/>
      <c r="P180" s="81"/>
      <c r="Q180" s="81"/>
      <c r="R180" s="81"/>
      <c r="S180" s="8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80"/>
      <c r="M181" s="81"/>
      <c r="N181" s="81"/>
      <c r="O181" s="81"/>
      <c r="P181" s="81"/>
      <c r="Q181" s="81"/>
      <c r="R181" s="81"/>
      <c r="S181" s="82"/>
    </row>
    <row r="182" spans="2:19" ht="18" customHeight="1" thickBot="1" x14ac:dyDescent="0.35">
      <c r="L182" s="83"/>
      <c r="M182" s="84"/>
      <c r="N182" s="84"/>
      <c r="O182" s="84"/>
      <c r="P182" s="84"/>
      <c r="Q182" s="84"/>
      <c r="R182" s="84"/>
      <c r="S182" s="85"/>
    </row>
    <row r="183" spans="2:19" ht="18" customHeight="1" x14ac:dyDescent="0.3">
      <c r="B183" s="79" t="s">
        <v>180</v>
      </c>
      <c r="C183" s="79"/>
      <c r="D183" s="79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8" t="s">
        <v>268</v>
      </c>
      <c r="C196" s="89"/>
      <c r="D196" s="89"/>
      <c r="E196" s="89"/>
      <c r="F196" s="89"/>
      <c r="G196" s="89"/>
      <c r="H196" s="89"/>
      <c r="I196" s="89"/>
      <c r="J196" s="90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2">
        <f>ROUND('DRIs DATA'!F46/'DRIs DATA'!C46*100,2)</f>
        <v>118.58</v>
      </c>
      <c r="G197" s="92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80" t="s">
        <v>187</v>
      </c>
      <c r="C199" s="81"/>
      <c r="D199" s="81"/>
      <c r="E199" s="81"/>
      <c r="F199" s="81"/>
      <c r="G199" s="81"/>
      <c r="H199" s="81"/>
      <c r="I199" s="81"/>
      <c r="J199" s="82"/>
      <c r="S199" s="6"/>
    </row>
    <row r="200" spans="2:20" ht="18" customHeight="1" x14ac:dyDescent="0.3">
      <c r="B200" s="80"/>
      <c r="C200" s="81"/>
      <c r="D200" s="81"/>
      <c r="E200" s="81"/>
      <c r="F200" s="81"/>
      <c r="G200" s="81"/>
      <c r="H200" s="81"/>
      <c r="I200" s="81"/>
      <c r="J200" s="82"/>
      <c r="S200" s="6"/>
    </row>
    <row r="201" spans="2:20" ht="18" customHeight="1" x14ac:dyDescent="0.3">
      <c r="B201" s="80"/>
      <c r="C201" s="81"/>
      <c r="D201" s="81"/>
      <c r="E201" s="81"/>
      <c r="F201" s="81"/>
      <c r="G201" s="81"/>
      <c r="H201" s="81"/>
      <c r="I201" s="81"/>
      <c r="J201" s="82"/>
      <c r="S201" s="6"/>
    </row>
    <row r="202" spans="2:20" ht="18" customHeight="1" x14ac:dyDescent="0.3">
      <c r="B202" s="80"/>
      <c r="C202" s="81"/>
      <c r="D202" s="81"/>
      <c r="E202" s="81"/>
      <c r="F202" s="81"/>
      <c r="G202" s="81"/>
      <c r="H202" s="81"/>
      <c r="I202" s="81"/>
      <c r="J202" s="82"/>
      <c r="S202" s="6"/>
    </row>
    <row r="203" spans="2:20" ht="18" customHeight="1" x14ac:dyDescent="0.3">
      <c r="B203" s="80"/>
      <c r="C203" s="81"/>
      <c r="D203" s="81"/>
      <c r="E203" s="81"/>
      <c r="F203" s="81"/>
      <c r="G203" s="81"/>
      <c r="H203" s="81"/>
      <c r="I203" s="81"/>
      <c r="J203" s="82"/>
      <c r="S203" s="6"/>
    </row>
    <row r="204" spans="2:20" ht="18" customHeight="1" thickBot="1" x14ac:dyDescent="0.35">
      <c r="B204" s="83"/>
      <c r="C204" s="84"/>
      <c r="D204" s="84"/>
      <c r="E204" s="84"/>
      <c r="F204" s="84"/>
      <c r="G204" s="84"/>
      <c r="H204" s="84"/>
      <c r="I204" s="84"/>
      <c r="J204" s="85"/>
      <c r="S204" s="6"/>
    </row>
    <row r="205" spans="2:20" ht="18" customHeight="1" thickBot="1" x14ac:dyDescent="0.35">
      <c r="K205" s="10"/>
    </row>
    <row r="206" spans="2:20" ht="18" customHeight="1" x14ac:dyDescent="0.3">
      <c r="B206" s="121" t="s">
        <v>196</v>
      </c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3"/>
    </row>
    <row r="207" spans="2:20" ht="18" customHeight="1" thickBot="1" x14ac:dyDescent="0.35">
      <c r="B207" s="124"/>
      <c r="C207" s="125"/>
      <c r="D207" s="125"/>
      <c r="E207" s="125"/>
      <c r="F207" s="125"/>
      <c r="G207" s="125"/>
      <c r="H207" s="125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20" t="s">
        <v>189</v>
      </c>
      <c r="C209" s="120"/>
      <c r="D209" s="120"/>
      <c r="E209" s="120"/>
      <c r="F209" s="120"/>
      <c r="G209" s="120"/>
      <c r="H209" s="120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147" t="s">
        <v>191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L107:P107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2020-01-30T05:29:51Z</cp:lastPrinted>
  <dcterms:created xsi:type="dcterms:W3CDTF">2015-06-13T08:19:18Z</dcterms:created>
  <dcterms:modified xsi:type="dcterms:W3CDTF">2023-04-12T00:46:03Z</dcterms:modified>
</cp:coreProperties>
</file>