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8_위암_gastric\결과지 생성중\"/>
    </mc:Choice>
  </mc:AlternateContent>
  <bookViews>
    <workbookView xWindow="0" yWindow="0" windowWidth="11556" windowHeight="6516" tabRatio="873" activeTab="3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<sst xmlns="http://schemas.openxmlformats.org/spreadsheetml/2006/main" count="692" uniqueCount="342">
  <si>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</si>
  <si>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</si>
  <si>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</si>
  <si>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</si>
  <si>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</si>
  <si>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</si>
  <si>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</si>
  <si>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</si>
  <si>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</si>
  <si>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</si>
  <si>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</si>
  <si>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</si>
  <si>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</si>
  <si>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</si>
  <si>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</si>
  <si>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</si>
  <si>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</si>
  <si>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</si>
  <si>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</si>
  <si>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</si>
  <si>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</si>
  <si>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</si>
  <si>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</si>
  <si>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</si>
  <si>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</si>
  <si>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</si>
  <si>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</si>
  <si>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</si>
  <si>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</si>
  <si>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</si>
  <si>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</si>
  <si>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</si>
  <si>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</si>
  <si>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</si>
  <si>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</si>
  <si>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</si>
  <si>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</si>
  <si>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</si>
  <si>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</si>
  <si>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</si>
  <si>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</si>
  <si>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</si>
  <si>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</si>
  <si>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</si>
  <si>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</si>
  <si>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</si>
  <si>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</si>
  <si>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</si>
  <si>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</si>
  <si>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</si>
  <si>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</si>
  <si>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</si>
  <si>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</si>
  <si>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</si>
  <si>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</si>
  <si>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</si>
  <si>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</si>
  <si>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</si>
  <si>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</si>
  <si>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</si>
  <si>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</si>
  <si>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</si>
  <si>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</si>
  <si>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</si>
  <si>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</si>
  <si>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</si>
  <si>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</si>
  <si>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</si>
  <si>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</si>
  <si>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</si>
  <si>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</si>
  <si>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</si>
  <si>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</si>
  <si>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</si>
  <si>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</si>
  <si>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</si>
  <si>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</si>
  <si>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</si>
  <si>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</si>
  <si>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</si>
  <si>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</si>
  <si>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</si>
  <si>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</si>
  <si>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</si>
  <si>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</si>
  <si>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</si>
  <si>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</si>
  <si>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</si>
  <si>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</si>
  <si>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</si>
  <si>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</si>
  <si>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</si>
  <si>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</si>
  <si>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</si>
  <si>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</si>
  <si>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</si>
  <si>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</si>
  <si>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</si>
  <si>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</si>
  <si>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</si>
  <si>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</si>
  <si>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</si>
  <si>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</si>
  <si>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</si>
  <si>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</si>
  <si>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</si>
  <si>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</si>
  <si>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</si>
  <si>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</si>
  <si>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</si>
  <si>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</si>
  <si>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</si>
  <si>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</si>
  <si>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</si>
  <si>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</si>
  <si>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</si>
  <si>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</si>
  <si>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</si>
  <si>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</si>
  <si>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</si>
  <si>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</si>
  <si>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</si>
  <si>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</si>
  <si>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</si>
  <si>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</si>
  <si>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</si>
  <si>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</si>
  <si>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</si>
  <si>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</si>
  <si>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</si>
  <si>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</si>
  <si>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</si>
  <si>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</si>
  <si>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</si>
  <si>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</si>
  <si>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</si>
  <si>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</si>
  <si>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</si>
  <si>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</si>
  <si>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</si>
  <si>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</si>
  <si>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</si>
  <si>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</si>
  <si>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</si>
  <si>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</si>
  <si>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</si>
  <si>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</si>
  <si>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</si>
  <si>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</si>
  <si>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</si>
  <si>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</si>
  <si>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</si>
  <si>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</si>
  <si>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</si>
  <si>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</si>
  <si>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</si>
  <si>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</si>
  <si>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</si>
  <si>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</si>
  <si>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</si>
  <si>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</si>
  <si>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</si>
  <si>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</si>
  <si>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</si>
  <si>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</si>
  <si>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</si>
  <si>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</si>
  <si>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</si>
  <si>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</si>
  <si>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</si>
  <si>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</si>
  <si>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</si>
  <si>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</si>
  <si>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</si>
  <si>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</si>
  <si>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</si>
  <si>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</si>
  <si>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</si>
  <si>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</si>
  <si>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</si>
  <si>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</si>
  <si>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</si>
  <si>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</si>
  <si>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</si>
  <si>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</si>
  <si>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</si>
  <si>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</si>
  <si>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</si>
  <si>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</si>
  <si>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</si>
  <si>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</si>
  <si>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</si>
  <si>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</si>
  <si>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</si>
  <si>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</si>
  <si>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</si>
  <si>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</si>
  <si>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</si>
  <si>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</si>
  <si>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</si>
  <si>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</si>
  <si>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</si>
  <si>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</si>
  <si>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</si>
  <si>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</si>
  <si>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</si>
  <si>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</si>
  <si>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</si>
  <si>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</si>
  <si>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</si>
  <si>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</si>
  <si>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</si>
  <si>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</si>
  <si>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</si>
  <si>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</si>
  <si>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</si>
  <si>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</si>
  <si>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</si>
  <si>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</si>
  <si>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</si>
  <si>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</si>
  <si>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</si>
  <si>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</si>
  <si>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</si>
  <si>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</si>
  <si>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</si>
  <si>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</si>
  <si>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</si>
  <si>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</si>
  <si>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</si>
  <si>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</si>
  <si>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</si>
  <si>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</si>
  <si>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</si>
  <si>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</si>
  <si>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</si>
  <si>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</si>
  <si>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</si>
  <si>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</si>
  <si>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</si>
  <si>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</si>
  <si>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</si>
  <si>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</si>
  <si>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</si>
  <si>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</si>
  <si>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</si>
  <si>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</si>
  <si>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</si>
  <si>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</si>
  <si>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</si>
  <si>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</si>
  <si>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</si>
  <si>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</si>
  <si>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</si>
  <si>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</si>
  <si>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</si>
  <si>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</si>
  <si>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</si>
  <si>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</si>
  <si>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</si>
  <si>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</si>
  <si>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</si>
  <si>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</si>
  <si>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</si>
  <si>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</si>
  <si>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</si>
  <si>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</si>
  <si>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</si>
  <si>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</si>
  <si>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</si>
  <si>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</si>
  <si>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</si>
  <si>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</si>
  <si>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</si>
  <si>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</si>
  <si>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정보</t>
    <phoneticPr fontId="1" type="noConversion"/>
  </si>
  <si>
    <t>출력시각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</si>
  <si>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</si>
  <si>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</si>
  <si>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</si>
  <si>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</si>
  <si>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</si>
  <si>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</si>
  <si>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</si>
  <si>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</si>
  <si>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</si>
  <si>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</si>
  <si>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</si>
  <si>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</si>
  <si>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</si>
  <si>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</si>
  <si>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</si>
  <si>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</si>
  <si>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</si>
  <si>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</si>
  <si>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</si>
  <si>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</si>
  <si>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</si>
  <si>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</si>
  <si>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</si>
  <si>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</si>
  <si>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</si>
  <si>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</si>
  <si>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</si>
  <si>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</si>
  <si>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</si>
  <si>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</si>
  <si>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</si>
  <si>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</si>
  <si>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인</t>
    <phoneticPr fontId="1" type="noConversion"/>
  </si>
  <si>
    <t>칼륨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</si>
  <si>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</si>
  <si>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</si>
  <si>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</si>
  <si>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</si>
  <si>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</si>
  <si>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</si>
  <si>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M</t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</si>
  <si>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</si>
  <si>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(설문지 : FFQ 95문항 설문지, 사용자 : 배영춘, ID : H1800021)</t>
  </si>
  <si>
    <t>2020년 05월 27일 09:48:06</t>
  </si>
  <si>
    <t>다량영양소</t>
    <phoneticPr fontId="1" type="noConversion"/>
  </si>
  <si>
    <t>필요추정량</t>
    <phoneticPr fontId="1" type="noConversion"/>
  </si>
  <si>
    <t>섭취량</t>
    <phoneticPr fontId="1" type="noConversion"/>
  </si>
  <si>
    <t>지용성 비타민</t>
    <phoneticPr fontId="1" type="noConversion"/>
  </si>
  <si>
    <t>리보플라빈</t>
    <phoneticPr fontId="1" type="noConversion"/>
  </si>
  <si>
    <t>염소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</si>
  <si>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</si>
  <si>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</si>
  <si>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</si>
  <si>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</si>
  <si>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</si>
  <si>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</si>
  <si>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</si>
  <si>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</si>
  <si>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</si>
  <si>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섭취량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</si>
  <si>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</si>
  <si>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</si>
  <si>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</si>
  <si>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H1800021</t>
  </si>
  <si>
    <t>배영춘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</si>
</sst>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60.367283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02840"/>
        <c:axId val="617303232"/>
      </c:barChart>
      <c:catAx>
        <c:axId val="617302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03232"/>
        <c:crosses val="autoZero"/>
        <c:auto val="1"/>
        <c:lblAlgn val="ctr"/>
        <c:lblOffset val="100"/>
        <c:noMultiLvlLbl val="0"/>
      </c:catAx>
      <c:valAx>
        <c:axId val="617303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02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23.258488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04016"/>
        <c:axId val="617304408"/>
      </c:barChart>
      <c:catAx>
        <c:axId val="617304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04408"/>
        <c:crosses val="autoZero"/>
        <c:auto val="1"/>
        <c:lblAlgn val="ctr"/>
        <c:lblOffset val="100"/>
        <c:noMultiLvlLbl val="0"/>
      </c:catAx>
      <c:valAx>
        <c:axId val="6173044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04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1.6710764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05192"/>
        <c:axId val="617305584"/>
      </c:barChart>
      <c:catAx>
        <c:axId val="617305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05584"/>
        <c:crosses val="autoZero"/>
        <c:auto val="1"/>
        <c:lblAlgn val="ctr"/>
        <c:lblOffset val="100"/>
        <c:noMultiLvlLbl val="0"/>
      </c:catAx>
      <c:valAx>
        <c:axId val="6173055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05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369.49292000000003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06368"/>
        <c:axId val="617306760"/>
      </c:barChart>
      <c:catAx>
        <c:axId val="61730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06760"/>
        <c:crosses val="autoZero"/>
        <c:auto val="1"/>
        <c:lblAlgn val="ctr"/>
        <c:lblOffset val="100"/>
        <c:noMultiLvlLbl val="0"/>
      </c:catAx>
      <c:valAx>
        <c:axId val="6173067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0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1.1471530000000001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07544"/>
        <c:axId val="617307936"/>
      </c:barChart>
      <c:catAx>
        <c:axId val="617307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07936"/>
        <c:crosses val="autoZero"/>
        <c:auto val="1"/>
        <c:lblAlgn val="ctr"/>
        <c:lblOffset val="100"/>
        <c:noMultiLvlLbl val="0"/>
      </c:catAx>
      <c:valAx>
        <c:axId val="6173079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07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13.267977999999999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08720"/>
        <c:axId val="617309112"/>
      </c:barChart>
      <c:catAx>
        <c:axId val="617308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09112"/>
        <c:crosses val="autoZero"/>
        <c:auto val="1"/>
        <c:lblAlgn val="ctr"/>
        <c:lblOffset val="100"/>
        <c:noMultiLvlLbl val="0"/>
      </c:catAx>
      <c:valAx>
        <c:axId val="617309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08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1.4752848999999999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09896"/>
        <c:axId val="617310288"/>
      </c:barChart>
      <c:catAx>
        <c:axId val="617309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0288"/>
        <c:crosses val="autoZero"/>
        <c:auto val="1"/>
        <c:lblAlgn val="ctr"/>
        <c:lblOffset val="100"/>
        <c:noMultiLvlLbl val="0"/>
      </c:catAx>
      <c:valAx>
        <c:axId val="617310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09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568.38915999999995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1072"/>
        <c:axId val="617311464"/>
      </c:barChart>
      <c:catAx>
        <c:axId val="617311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1464"/>
        <c:crosses val="autoZero"/>
        <c:auto val="1"/>
        <c:lblAlgn val="ctr"/>
        <c:lblOffset val="100"/>
        <c:noMultiLvlLbl val="0"/>
      </c:catAx>
      <c:valAx>
        <c:axId val="617311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1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6.4690422999999999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2248"/>
        <c:axId val="617312640"/>
      </c:barChart>
      <c:catAx>
        <c:axId val="617312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2640"/>
        <c:crosses val="autoZero"/>
        <c:auto val="1"/>
        <c:lblAlgn val="ctr"/>
        <c:lblOffset val="100"/>
        <c:noMultiLvlLbl val="0"/>
      </c:catAx>
      <c:valAx>
        <c:axId val="617312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2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2.0864205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3424"/>
        <c:axId val="617313816"/>
      </c:barChart>
      <c:catAx>
        <c:axId val="617313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3816"/>
        <c:crosses val="autoZero"/>
        <c:auto val="1"/>
        <c:lblAlgn val="ctr"/>
        <c:lblOffset val="100"/>
        <c:noMultiLvlLbl val="0"/>
      </c:catAx>
      <c:valAx>
        <c:axId val="6173138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3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3.0111701000000002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4600"/>
        <c:axId val="617314992"/>
      </c:barChart>
      <c:catAx>
        <c:axId val="617314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4992"/>
        <c:crosses val="autoZero"/>
        <c:auto val="1"/>
        <c:lblAlgn val="ctr"/>
        <c:lblOffset val="100"/>
        <c:noMultiLvlLbl val="0"/>
      </c:catAx>
      <c:valAx>
        <c:axId val="617314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4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1150.3276000000001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5776"/>
        <c:axId val="617316168"/>
      </c:barChart>
      <c:catAx>
        <c:axId val="617315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6168"/>
        <c:crosses val="autoZero"/>
        <c:auto val="1"/>
        <c:lblAlgn val="ctr"/>
        <c:lblOffset val="100"/>
        <c:noMultiLvlLbl val="0"/>
      </c:catAx>
      <c:valAx>
        <c:axId val="617316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5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2815.2289999999998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6952"/>
        <c:axId val="617317344"/>
      </c:barChart>
      <c:catAx>
        <c:axId val="617316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7344"/>
        <c:crosses val="autoZero"/>
        <c:auto val="1"/>
        <c:lblAlgn val="ctr"/>
        <c:lblOffset val="100"/>
        <c:noMultiLvlLbl val="0"/>
      </c:catAx>
      <c:valAx>
        <c:axId val="61731734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6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105.667816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8128"/>
        <c:axId val="617318520"/>
      </c:barChart>
      <c:catAx>
        <c:axId val="617318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8520"/>
        <c:crosses val="autoZero"/>
        <c:auto val="1"/>
        <c:lblAlgn val="ctr"/>
        <c:lblOffset val="100"/>
        <c:noMultiLvlLbl val="0"/>
      </c:catAx>
      <c:valAx>
        <c:axId val="617318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164.00574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19304"/>
        <c:axId val="617319696"/>
      </c:barChart>
      <c:catAx>
        <c:axId val="61731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19696"/>
        <c:crosses val="autoZero"/>
        <c:auto val="1"/>
        <c:lblAlgn val="ctr"/>
        <c:lblOffset val="100"/>
        <c:noMultiLvlLbl val="0"/>
      </c:catAx>
      <c:valAx>
        <c:axId val="617319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1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10.936192500000001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20480"/>
        <c:axId val="617320872"/>
      </c:barChart>
      <c:catAx>
        <c:axId val="617320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0872"/>
        <c:crosses val="autoZero"/>
        <c:auto val="1"/>
        <c:lblAlgn val="ctr"/>
        <c:lblOffset val="100"/>
        <c:noMultiLvlLbl val="0"/>
      </c:catAx>
      <c:valAx>
        <c:axId val="617320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0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687.77819999999997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21656"/>
        <c:axId val="617322048"/>
      </c:barChart>
      <c:catAx>
        <c:axId val="617321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2048"/>
        <c:crosses val="autoZero"/>
        <c:auto val="1"/>
        <c:lblAlgn val="ctr"/>
        <c:lblOffset val="100"/>
        <c:noMultiLvlLbl val="0"/>
      </c:catAx>
      <c:valAx>
        <c:axId val="61732204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1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1.1769010999999999E-2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22832"/>
        <c:axId val="617323224"/>
      </c:barChart>
      <c:catAx>
        <c:axId val="617322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3224"/>
        <c:crosses val="autoZero"/>
        <c:auto val="1"/>
        <c:lblAlgn val="ctr"/>
        <c:lblOffset val="100"/>
        <c:noMultiLvlLbl val="0"/>
      </c:catAx>
      <c:valAx>
        <c:axId val="617323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4.4213870000000002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24008"/>
        <c:axId val="617324400"/>
      </c:barChart>
      <c:catAx>
        <c:axId val="617324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4400"/>
        <c:crosses val="autoZero"/>
        <c:auto val="1"/>
        <c:lblAlgn val="ctr"/>
        <c:lblOffset val="100"/>
        <c:noMultiLvlLbl val="0"/>
      </c:catAx>
      <c:valAx>
        <c:axId val="6173244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4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37.287239999999997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25576"/>
        <c:axId val="617325968"/>
      </c:barChart>
      <c:catAx>
        <c:axId val="617325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5968"/>
        <c:crosses val="autoZero"/>
        <c:auto val="1"/>
        <c:lblAlgn val="ctr"/>
        <c:lblOffset val="100"/>
        <c:noMultiLvlLbl val="0"/>
      </c:catAx>
      <c:valAx>
        <c:axId val="617325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5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78.987700000000004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26360"/>
        <c:axId val="617326752"/>
      </c:barChart>
      <c:catAx>
        <c:axId val="617326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6752"/>
        <c:crosses val="autoZero"/>
        <c:auto val="1"/>
        <c:lblAlgn val="ctr"/>
        <c:lblOffset val="100"/>
        <c:noMultiLvlLbl val="0"/>
      </c:catAx>
      <c:valAx>
        <c:axId val="617326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6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2.5649999999999999</c:v>
                </c:pt>
                <c:pt idx="1">
                  <c:v>6.6050000000000004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17327536"/>
        <c:axId val="617327928"/>
      </c:barChart>
      <c:catAx>
        <c:axId val="617327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7928"/>
        <c:crosses val="autoZero"/>
        <c:auto val="1"/>
        <c:lblAlgn val="ctr"/>
        <c:lblOffset val="100"/>
        <c:noMultiLvlLbl val="0"/>
      </c:catAx>
      <c:valAx>
        <c:axId val="617327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7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11.151304</c:v>
                </c:pt>
                <c:pt idx="1">
                  <c:v>12.773358999999999</c:v>
                </c:pt>
                <c:pt idx="2">
                  <c:v>10.564005999999999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469.68923999999998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29104"/>
        <c:axId val="617329496"/>
      </c:barChart>
      <c:catAx>
        <c:axId val="617329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29496"/>
        <c:crosses val="autoZero"/>
        <c:auto val="1"/>
        <c:lblAlgn val="ctr"/>
        <c:lblOffset val="100"/>
        <c:noMultiLvlLbl val="0"/>
      </c:catAx>
      <c:valAx>
        <c:axId val="6173294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2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13.458467499999999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30280"/>
        <c:axId val="617330672"/>
      </c:barChart>
      <c:catAx>
        <c:axId val="617330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30672"/>
        <c:crosses val="autoZero"/>
        <c:auto val="1"/>
        <c:lblAlgn val="ctr"/>
        <c:lblOffset val="100"/>
        <c:noMultiLvlLbl val="0"/>
      </c:catAx>
      <c:valAx>
        <c:axId val="617330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30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78.451999999999998</c:v>
                </c:pt>
                <c:pt idx="1">
                  <c:v>8.0009999999999994</c:v>
                </c:pt>
                <c:pt idx="2">
                  <c:v>13.547000000000001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17331456"/>
        <c:axId val="617331848"/>
      </c:barChart>
      <c:catAx>
        <c:axId val="617331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31848"/>
        <c:crosses val="autoZero"/>
        <c:auto val="1"/>
        <c:lblAlgn val="ctr"/>
        <c:lblOffset val="100"/>
        <c:noMultiLvlLbl val="0"/>
      </c:catAx>
      <c:valAx>
        <c:axId val="617331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31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1973.7766999999999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32632"/>
        <c:axId val="617333024"/>
      </c:barChart>
      <c:catAx>
        <c:axId val="617332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333024"/>
        <c:crosses val="autoZero"/>
        <c:auto val="1"/>
        <c:lblAlgn val="ctr"/>
        <c:lblOffset val="100"/>
        <c:noMultiLvlLbl val="0"/>
      </c:catAx>
      <c:valAx>
        <c:axId val="6173330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32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115.34904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7333808"/>
        <c:axId val="532804520"/>
      </c:barChart>
      <c:catAx>
        <c:axId val="617333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804520"/>
        <c:crosses val="autoZero"/>
        <c:auto val="1"/>
        <c:lblAlgn val="ctr"/>
        <c:lblOffset val="100"/>
        <c:noMultiLvlLbl val="0"/>
      </c:catAx>
      <c:valAx>
        <c:axId val="5328045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7333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367.35327000000001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1825376"/>
        <c:axId val="379223272"/>
      </c:barChart>
      <c:catAx>
        <c:axId val="581825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9223272"/>
        <c:crosses val="autoZero"/>
        <c:auto val="1"/>
        <c:lblAlgn val="ctr"/>
        <c:lblOffset val="100"/>
        <c:noMultiLvlLbl val="0"/>
      </c:catAx>
      <c:valAx>
        <c:axId val="3792232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82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2967.9677999999999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8695200"/>
        <c:axId val="619542768"/>
      </c:barChart>
      <c:catAx>
        <c:axId val="438695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9542768"/>
        <c:crosses val="autoZero"/>
        <c:auto val="1"/>
        <c:lblAlgn val="ctr"/>
        <c:lblOffset val="100"/>
        <c:noMultiLvlLbl val="0"/>
      </c:catAx>
      <c:valAx>
        <c:axId val="6195427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869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13.479067000000001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9543552"/>
        <c:axId val="619543944"/>
      </c:barChart>
      <c:catAx>
        <c:axId val="619543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9543944"/>
        <c:crosses val="autoZero"/>
        <c:auto val="1"/>
        <c:lblAlgn val="ctr"/>
        <c:lblOffset val="100"/>
        <c:noMultiLvlLbl val="0"/>
      </c:catAx>
      <c:valAx>
        <c:axId val="619543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9543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1.4752848999999999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9544728"/>
        <c:axId val="619545120"/>
      </c:barChart>
      <c:catAx>
        <c:axId val="619544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9545120"/>
        <c:crosses val="autoZero"/>
        <c:auto val="1"/>
        <c:lblAlgn val="ctr"/>
        <c:lblOffset val="100"/>
        <c:noMultiLvlLbl val="0"/>
      </c:catAx>
      <c:valAx>
        <c:axId val="6195451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9544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31530" y="32655096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15394" y="32745463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71463" y="41856212"/>
          <a:ext cx="362323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4991345" y="45145173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67638" y="45040559"/>
          <a:ext cx="266779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7.399999999999999" x14ac:dyDescent="0.4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4">
      <c r="A1" s="47" t="str">
        <f>'DRIs DATA 입력'!A1</f>
        <v>정보</v>
      </c>
      <c r="B1" s="46" t="str">
        <f>'DRIs DATA 입력'!B1</f>
        <v>(설문지 : FFQ 95문항 설문지, 사용자 : 배영춘, ID : H1800021)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05월 27일 09:48:06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4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4">
      <c r="A3" s="71" t="s">
        <v>197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4">
      <c r="A4" s="69" t="s">
        <v>56</v>
      </c>
      <c r="B4" s="69"/>
      <c r="C4" s="69"/>
      <c r="D4" s="46"/>
      <c r="E4" s="66" t="s">
        <v>198</v>
      </c>
      <c r="F4" s="67"/>
      <c r="G4" s="67"/>
      <c r="H4" s="68"/>
      <c r="I4" s="46"/>
      <c r="J4" s="66" t="s">
        <v>199</v>
      </c>
      <c r="K4" s="67"/>
      <c r="L4" s="68"/>
      <c r="M4" s="46"/>
      <c r="N4" s="69" t="s">
        <v>200</v>
      </c>
      <c r="O4" s="69"/>
      <c r="P4" s="69"/>
      <c r="Q4" s="69"/>
      <c r="R4" s="69"/>
      <c r="S4" s="69"/>
      <c r="T4" s="46"/>
      <c r="U4" s="69" t="s">
        <v>201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4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4">
      <c r="A6" s="59" t="s">
        <v>56</v>
      </c>
      <c r="B6" s="59">
        <f>'DRIs DATA 입력'!B6</f>
        <v>2000</v>
      </c>
      <c r="C6" s="59">
        <f>'DRIs DATA 입력'!C6</f>
        <v>1973.7766999999999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60.367283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23.258488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4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4">
      <c r="A8" s="46"/>
      <c r="B8" s="46"/>
      <c r="C8" s="46"/>
      <c r="D8" s="46"/>
      <c r="E8" s="59" t="s">
        <v>216</v>
      </c>
      <c r="F8" s="59">
        <f>'DRIs DATA 입력'!F8</f>
        <v>78.451999999999998</v>
      </c>
      <c r="G8" s="59">
        <f>'DRIs DATA 입력'!G8</f>
        <v>8.0009999999999994</v>
      </c>
      <c r="H8" s="59">
        <f>'DRIs DATA 입력'!H8</f>
        <v>13.547000000000001</v>
      </c>
      <c r="I8" s="46"/>
      <c r="J8" s="59" t="s">
        <v>216</v>
      </c>
      <c r="K8" s="59">
        <f>'DRIs DATA 입력'!K8</f>
        <v>2.5649999999999999</v>
      </c>
      <c r="L8" s="59">
        <f>'DRIs DATA 입력'!L8</f>
        <v>6.6050000000000004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4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4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4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4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4">
      <c r="A13" s="70" t="s">
        <v>217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4">
      <c r="A14" s="69" t="s">
        <v>218</v>
      </c>
      <c r="B14" s="69"/>
      <c r="C14" s="69"/>
      <c r="D14" s="69"/>
      <c r="E14" s="69"/>
      <c r="F14" s="69"/>
      <c r="G14" s="46"/>
      <c r="H14" s="69" t="s">
        <v>219</v>
      </c>
      <c r="I14" s="69"/>
      <c r="J14" s="69"/>
      <c r="K14" s="69"/>
      <c r="L14" s="69"/>
      <c r="M14" s="69"/>
      <c r="N14" s="46"/>
      <c r="O14" s="69" t="s">
        <v>220</v>
      </c>
      <c r="P14" s="69"/>
      <c r="Q14" s="69"/>
      <c r="R14" s="69"/>
      <c r="S14" s="69"/>
      <c r="T14" s="69"/>
      <c r="U14" s="46"/>
      <c r="V14" s="69" t="s">
        <v>221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4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4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469.68923999999998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13.458467499999999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1.6710764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369.49292000000003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4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4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4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4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4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4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4">
      <c r="A23" s="70" t="s">
        <v>223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4">
      <c r="A24" s="69" t="s">
        <v>224</v>
      </c>
      <c r="B24" s="69"/>
      <c r="C24" s="69"/>
      <c r="D24" s="69"/>
      <c r="E24" s="69"/>
      <c r="F24" s="69"/>
      <c r="G24" s="46"/>
      <c r="H24" s="69" t="s">
        <v>225</v>
      </c>
      <c r="I24" s="69"/>
      <c r="J24" s="69"/>
      <c r="K24" s="69"/>
      <c r="L24" s="69"/>
      <c r="M24" s="69"/>
      <c r="N24" s="46"/>
      <c r="O24" s="69" t="s">
        <v>226</v>
      </c>
      <c r="P24" s="69"/>
      <c r="Q24" s="69"/>
      <c r="R24" s="69"/>
      <c r="S24" s="69"/>
      <c r="T24" s="69"/>
      <c r="U24" s="46"/>
      <c r="V24" s="69" t="s">
        <v>227</v>
      </c>
      <c r="W24" s="69"/>
      <c r="X24" s="69"/>
      <c r="Y24" s="69"/>
      <c r="Z24" s="69"/>
      <c r="AA24" s="69"/>
      <c r="AB24" s="46"/>
      <c r="AC24" s="69" t="s">
        <v>228</v>
      </c>
      <c r="AD24" s="69"/>
      <c r="AE24" s="69"/>
      <c r="AF24" s="69"/>
      <c r="AG24" s="69"/>
      <c r="AH24" s="69"/>
      <c r="AI24" s="46"/>
      <c r="AJ24" s="69" t="s">
        <v>229</v>
      </c>
      <c r="AK24" s="69"/>
      <c r="AL24" s="69"/>
      <c r="AM24" s="69"/>
      <c r="AN24" s="69"/>
      <c r="AO24" s="69"/>
      <c r="AP24" s="46"/>
      <c r="AQ24" s="69" t="s">
        <v>230</v>
      </c>
      <c r="AR24" s="69"/>
      <c r="AS24" s="69"/>
      <c r="AT24" s="69"/>
      <c r="AU24" s="69"/>
      <c r="AV24" s="69"/>
      <c r="AW24" s="46"/>
      <c r="AX24" s="69" t="s">
        <v>231</v>
      </c>
      <c r="AY24" s="69"/>
      <c r="AZ24" s="69"/>
      <c r="BA24" s="69"/>
      <c r="BB24" s="69"/>
      <c r="BC24" s="69"/>
      <c r="BD24" s="46"/>
      <c r="BE24" s="69" t="s">
        <v>232</v>
      </c>
      <c r="BF24" s="69"/>
      <c r="BG24" s="69"/>
      <c r="BH24" s="69"/>
      <c r="BI24" s="69"/>
      <c r="BJ24" s="69"/>
    </row>
    <row r="25" spans="1:62" x14ac:dyDescent="0.4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4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115.34904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1.7575080000000001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1.1471530000000001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13.267977999999999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1.4752848999999999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568.38915999999995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6.4690422999999999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2.0864205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3.0111701000000002</v>
      </c>
    </row>
    <row r="27" spans="1:62" x14ac:dyDescent="0.4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4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4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4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4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4">
      <c r="A33" s="70" t="s">
        <v>234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4">
      <c r="A34" s="69" t="s">
        <v>235</v>
      </c>
      <c r="B34" s="69"/>
      <c r="C34" s="69"/>
      <c r="D34" s="69"/>
      <c r="E34" s="69"/>
      <c r="F34" s="69"/>
      <c r="G34" s="46"/>
      <c r="H34" s="69" t="s">
        <v>236</v>
      </c>
      <c r="I34" s="69"/>
      <c r="J34" s="69"/>
      <c r="K34" s="69"/>
      <c r="L34" s="69"/>
      <c r="M34" s="69"/>
      <c r="N34" s="46"/>
      <c r="O34" s="69" t="s">
        <v>237</v>
      </c>
      <c r="P34" s="69"/>
      <c r="Q34" s="69"/>
      <c r="R34" s="69"/>
      <c r="S34" s="69"/>
      <c r="T34" s="69"/>
      <c r="U34" s="46"/>
      <c r="V34" s="69" t="s">
        <v>238</v>
      </c>
      <c r="W34" s="69"/>
      <c r="X34" s="69"/>
      <c r="Y34" s="69"/>
      <c r="Z34" s="69"/>
      <c r="AA34" s="69"/>
      <c r="AB34" s="46"/>
      <c r="AC34" s="69" t="s">
        <v>239</v>
      </c>
      <c r="AD34" s="69"/>
      <c r="AE34" s="69"/>
      <c r="AF34" s="69"/>
      <c r="AG34" s="69"/>
      <c r="AH34" s="69"/>
      <c r="AI34" s="46"/>
      <c r="AJ34" s="69" t="s">
        <v>240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4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4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367.35327000000001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1150.3276000000001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2967.9677999999999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2815.2289999999998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105.667816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164.00574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4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4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4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4">
      <c r="A43" s="70" t="s">
        <v>241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4">
      <c r="A44" s="69" t="s">
        <v>242</v>
      </c>
      <c r="B44" s="69"/>
      <c r="C44" s="69"/>
      <c r="D44" s="69"/>
      <c r="E44" s="69"/>
      <c r="F44" s="69"/>
      <c r="G44" s="46"/>
      <c r="H44" s="69" t="s">
        <v>243</v>
      </c>
      <c r="I44" s="69"/>
      <c r="J44" s="69"/>
      <c r="K44" s="69"/>
      <c r="L44" s="69"/>
      <c r="M44" s="69"/>
      <c r="N44" s="46"/>
      <c r="O44" s="69" t="s">
        <v>244</v>
      </c>
      <c r="P44" s="69"/>
      <c r="Q44" s="69"/>
      <c r="R44" s="69"/>
      <c r="S44" s="69"/>
      <c r="T44" s="69"/>
      <c r="U44" s="46"/>
      <c r="V44" s="69" t="s">
        <v>245</v>
      </c>
      <c r="W44" s="69"/>
      <c r="X44" s="69"/>
      <c r="Y44" s="69"/>
      <c r="Z44" s="69"/>
      <c r="AA44" s="69"/>
      <c r="AB44" s="46"/>
      <c r="AC44" s="69" t="s">
        <v>246</v>
      </c>
      <c r="AD44" s="69"/>
      <c r="AE44" s="69"/>
      <c r="AF44" s="69"/>
      <c r="AG44" s="69"/>
      <c r="AH44" s="69"/>
      <c r="AI44" s="46"/>
      <c r="AJ44" s="69" t="s">
        <v>247</v>
      </c>
      <c r="AK44" s="69"/>
      <c r="AL44" s="69"/>
      <c r="AM44" s="69"/>
      <c r="AN44" s="69"/>
      <c r="AO44" s="69"/>
      <c r="AP44" s="46"/>
      <c r="AQ44" s="69" t="s">
        <v>248</v>
      </c>
      <c r="AR44" s="69"/>
      <c r="AS44" s="69"/>
      <c r="AT44" s="69"/>
      <c r="AU44" s="69"/>
      <c r="AV44" s="69"/>
      <c r="AW44" s="46"/>
      <c r="AX44" s="69" t="s">
        <v>249</v>
      </c>
      <c r="AY44" s="69"/>
      <c r="AZ44" s="69"/>
      <c r="BA44" s="69"/>
      <c r="BB44" s="69"/>
      <c r="BC44" s="69"/>
      <c r="BD44" s="46"/>
      <c r="BE44" s="69" t="s">
        <v>250</v>
      </c>
      <c r="BF44" s="69"/>
      <c r="BG44" s="69"/>
      <c r="BH44" s="69"/>
      <c r="BI44" s="69"/>
      <c r="BJ44" s="69"/>
      <c r="BK44" s="46"/>
    </row>
    <row r="45" spans="1:68" x14ac:dyDescent="0.4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4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13.479067000000001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10.936192500000001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687.77819999999997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1.1769010999999999E-2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4.4213870000000002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37.287239999999997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78.987700000000004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sqref="A1:BJ46"/>
    </sheetView>
  </sheetViews>
  <sheetFormatPr defaultColWidth="9" defaultRowHeight="17.399999999999999" x14ac:dyDescent="0.4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4">
      <c r="A1" s="62" t="s">
        <v>275</v>
      </c>
      <c r="B1" s="61" t="s">
        <v>319</v>
      </c>
      <c r="G1" s="62" t="s">
        <v>276</v>
      </c>
      <c r="H1" s="61" t="s">
        <v>320</v>
      </c>
    </row>
    <row r="3" spans="1:27" x14ac:dyDescent="0.4">
      <c r="A3" s="71" t="s">
        <v>321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4">
      <c r="A4" s="69" t="s">
        <v>277</v>
      </c>
      <c r="B4" s="69"/>
      <c r="C4" s="69"/>
      <c r="E4" s="66" t="s">
        <v>278</v>
      </c>
      <c r="F4" s="67"/>
      <c r="G4" s="67"/>
      <c r="H4" s="68"/>
      <c r="J4" s="66" t="s">
        <v>279</v>
      </c>
      <c r="K4" s="67"/>
      <c r="L4" s="68"/>
      <c r="N4" s="69" t="s">
        <v>46</v>
      </c>
      <c r="O4" s="69"/>
      <c r="P4" s="69"/>
      <c r="Q4" s="69"/>
      <c r="R4" s="69"/>
      <c r="S4" s="69"/>
      <c r="U4" s="69" t="s">
        <v>280</v>
      </c>
      <c r="V4" s="69"/>
      <c r="W4" s="69"/>
      <c r="X4" s="69"/>
      <c r="Y4" s="69"/>
      <c r="Z4" s="69"/>
    </row>
    <row r="5" spans="1:27" x14ac:dyDescent="0.4">
      <c r="A5" s="65"/>
      <c r="B5" s="65" t="s">
        <v>322</v>
      </c>
      <c r="C5" s="65" t="s">
        <v>323</v>
      </c>
      <c r="E5" s="65"/>
      <c r="F5" s="65" t="s">
        <v>50</v>
      </c>
      <c r="G5" s="65" t="s">
        <v>281</v>
      </c>
      <c r="H5" s="65" t="s">
        <v>46</v>
      </c>
      <c r="J5" s="65"/>
      <c r="K5" s="65" t="s">
        <v>282</v>
      </c>
      <c r="L5" s="65" t="s">
        <v>283</v>
      </c>
      <c r="N5" s="65"/>
      <c r="O5" s="65" t="s">
        <v>284</v>
      </c>
      <c r="P5" s="65" t="s">
        <v>285</v>
      </c>
      <c r="Q5" s="65" t="s">
        <v>286</v>
      </c>
      <c r="R5" s="65" t="s">
        <v>287</v>
      </c>
      <c r="S5" s="65" t="s">
        <v>323</v>
      </c>
      <c r="U5" s="65"/>
      <c r="V5" s="65" t="s">
        <v>284</v>
      </c>
      <c r="W5" s="65" t="s">
        <v>285</v>
      </c>
      <c r="X5" s="65" t="s">
        <v>286</v>
      </c>
      <c r="Y5" s="65" t="s">
        <v>287</v>
      </c>
      <c r="Z5" s="65" t="s">
        <v>323</v>
      </c>
    </row>
    <row r="6" spans="1:27" x14ac:dyDescent="0.4">
      <c r="A6" s="65" t="s">
        <v>277</v>
      </c>
      <c r="B6" s="65">
        <v>2000</v>
      </c>
      <c r="C6" s="65">
        <v>1973.7766999999999</v>
      </c>
      <c r="E6" s="65" t="s">
        <v>288</v>
      </c>
      <c r="F6" s="65">
        <v>55</v>
      </c>
      <c r="G6" s="65">
        <v>15</v>
      </c>
      <c r="H6" s="65">
        <v>7</v>
      </c>
      <c r="J6" s="65" t="s">
        <v>288</v>
      </c>
      <c r="K6" s="65">
        <v>0.1</v>
      </c>
      <c r="L6" s="65">
        <v>4</v>
      </c>
      <c r="N6" s="65" t="s">
        <v>289</v>
      </c>
      <c r="O6" s="65">
        <v>45</v>
      </c>
      <c r="P6" s="65">
        <v>55</v>
      </c>
      <c r="Q6" s="65">
        <v>0</v>
      </c>
      <c r="R6" s="65">
        <v>0</v>
      </c>
      <c r="S6" s="65">
        <v>60.367283</v>
      </c>
      <c r="U6" s="65" t="s">
        <v>290</v>
      </c>
      <c r="V6" s="65">
        <v>0</v>
      </c>
      <c r="W6" s="65">
        <v>0</v>
      </c>
      <c r="X6" s="65">
        <v>25</v>
      </c>
      <c r="Y6" s="65">
        <v>0</v>
      </c>
      <c r="Z6" s="65">
        <v>23.258488</v>
      </c>
    </row>
    <row r="7" spans="1:27" x14ac:dyDescent="0.4">
      <c r="E7" s="65" t="s">
        <v>291</v>
      </c>
      <c r="F7" s="65">
        <v>65</v>
      </c>
      <c r="G7" s="65">
        <v>30</v>
      </c>
      <c r="H7" s="65">
        <v>20</v>
      </c>
      <c r="J7" s="65" t="s">
        <v>291</v>
      </c>
      <c r="K7" s="65">
        <v>1</v>
      </c>
      <c r="L7" s="65">
        <v>10</v>
      </c>
    </row>
    <row r="8" spans="1:27" x14ac:dyDescent="0.4">
      <c r="E8" s="65" t="s">
        <v>292</v>
      </c>
      <c r="F8" s="65">
        <v>78.451999999999998</v>
      </c>
      <c r="G8" s="65">
        <v>8.0009999999999994</v>
      </c>
      <c r="H8" s="65">
        <v>13.547000000000001</v>
      </c>
      <c r="J8" s="65" t="s">
        <v>292</v>
      </c>
      <c r="K8" s="65">
        <v>2.5649999999999999</v>
      </c>
      <c r="L8" s="65">
        <v>6.6050000000000004</v>
      </c>
    </row>
    <row r="13" spans="1:27" x14ac:dyDescent="0.4">
      <c r="A13" s="70" t="s">
        <v>324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4">
      <c r="A14" s="69" t="s">
        <v>293</v>
      </c>
      <c r="B14" s="69"/>
      <c r="C14" s="69"/>
      <c r="D14" s="69"/>
      <c r="E14" s="69"/>
      <c r="F14" s="69"/>
      <c r="H14" s="69" t="s">
        <v>294</v>
      </c>
      <c r="I14" s="69"/>
      <c r="J14" s="69"/>
      <c r="K14" s="69"/>
      <c r="L14" s="69"/>
      <c r="M14" s="69"/>
      <c r="O14" s="69" t="s">
        <v>295</v>
      </c>
      <c r="P14" s="69"/>
      <c r="Q14" s="69"/>
      <c r="R14" s="69"/>
      <c r="S14" s="69"/>
      <c r="T14" s="69"/>
      <c r="V14" s="69" t="s">
        <v>296</v>
      </c>
      <c r="W14" s="69"/>
      <c r="X14" s="69"/>
      <c r="Y14" s="69"/>
      <c r="Z14" s="69"/>
      <c r="AA14" s="69"/>
    </row>
    <row r="15" spans="1:27" x14ac:dyDescent="0.4">
      <c r="A15" s="65"/>
      <c r="B15" s="65" t="s">
        <v>284</v>
      </c>
      <c r="C15" s="65" t="s">
        <v>285</v>
      </c>
      <c r="D15" s="65" t="s">
        <v>286</v>
      </c>
      <c r="E15" s="65" t="s">
        <v>287</v>
      </c>
      <c r="F15" s="65" t="s">
        <v>323</v>
      </c>
      <c r="H15" s="65"/>
      <c r="I15" s="65" t="s">
        <v>284</v>
      </c>
      <c r="J15" s="65" t="s">
        <v>285</v>
      </c>
      <c r="K15" s="65" t="s">
        <v>286</v>
      </c>
      <c r="L15" s="65" t="s">
        <v>287</v>
      </c>
      <c r="M15" s="65" t="s">
        <v>323</v>
      </c>
      <c r="O15" s="65"/>
      <c r="P15" s="65" t="s">
        <v>284</v>
      </c>
      <c r="Q15" s="65" t="s">
        <v>285</v>
      </c>
      <c r="R15" s="65" t="s">
        <v>286</v>
      </c>
      <c r="S15" s="65" t="s">
        <v>287</v>
      </c>
      <c r="T15" s="65" t="s">
        <v>323</v>
      </c>
      <c r="V15" s="65"/>
      <c r="W15" s="65" t="s">
        <v>284</v>
      </c>
      <c r="X15" s="65" t="s">
        <v>285</v>
      </c>
      <c r="Y15" s="65" t="s">
        <v>286</v>
      </c>
      <c r="Z15" s="65" t="s">
        <v>287</v>
      </c>
      <c r="AA15" s="65" t="s">
        <v>323</v>
      </c>
    </row>
    <row r="16" spans="1:27" x14ac:dyDescent="0.4">
      <c r="A16" s="65" t="s">
        <v>297</v>
      </c>
      <c r="B16" s="65">
        <v>500</v>
      </c>
      <c r="C16" s="65">
        <v>700</v>
      </c>
      <c r="D16" s="65">
        <v>0</v>
      </c>
      <c r="E16" s="65">
        <v>3000</v>
      </c>
      <c r="F16" s="65">
        <v>469.68923999999998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13.458467499999999</v>
      </c>
      <c r="O16" s="65" t="s">
        <v>4</v>
      </c>
      <c r="P16" s="65">
        <v>0</v>
      </c>
      <c r="Q16" s="65">
        <v>0</v>
      </c>
      <c r="R16" s="65">
        <v>15</v>
      </c>
      <c r="S16" s="65">
        <v>100</v>
      </c>
      <c r="T16" s="65">
        <v>1.6710764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369.49292000000003</v>
      </c>
    </row>
    <row r="23" spans="1:62" x14ac:dyDescent="0.4">
      <c r="A23" s="70" t="s">
        <v>298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4">
      <c r="A24" s="69" t="s">
        <v>299</v>
      </c>
      <c r="B24" s="69"/>
      <c r="C24" s="69"/>
      <c r="D24" s="69"/>
      <c r="E24" s="69"/>
      <c r="F24" s="69"/>
      <c r="H24" s="69" t="s">
        <v>300</v>
      </c>
      <c r="I24" s="69"/>
      <c r="J24" s="69"/>
      <c r="K24" s="69"/>
      <c r="L24" s="69"/>
      <c r="M24" s="69"/>
      <c r="O24" s="69" t="s">
        <v>325</v>
      </c>
      <c r="P24" s="69"/>
      <c r="Q24" s="69"/>
      <c r="R24" s="69"/>
      <c r="S24" s="69"/>
      <c r="T24" s="69"/>
      <c r="V24" s="69" t="s">
        <v>301</v>
      </c>
      <c r="W24" s="69"/>
      <c r="X24" s="69"/>
      <c r="Y24" s="69"/>
      <c r="Z24" s="69"/>
      <c r="AA24" s="69"/>
      <c r="AC24" s="69" t="s">
        <v>302</v>
      </c>
      <c r="AD24" s="69"/>
      <c r="AE24" s="69"/>
      <c r="AF24" s="69"/>
      <c r="AG24" s="69"/>
      <c r="AH24" s="69"/>
      <c r="AJ24" s="69" t="s">
        <v>303</v>
      </c>
      <c r="AK24" s="69"/>
      <c r="AL24" s="69"/>
      <c r="AM24" s="69"/>
      <c r="AN24" s="69"/>
      <c r="AO24" s="69"/>
      <c r="AQ24" s="69" t="s">
        <v>304</v>
      </c>
      <c r="AR24" s="69"/>
      <c r="AS24" s="69"/>
      <c r="AT24" s="69"/>
      <c r="AU24" s="69"/>
      <c r="AV24" s="69"/>
      <c r="AX24" s="69" t="s">
        <v>305</v>
      </c>
      <c r="AY24" s="69"/>
      <c r="AZ24" s="69"/>
      <c r="BA24" s="69"/>
      <c r="BB24" s="69"/>
      <c r="BC24" s="69"/>
      <c r="BE24" s="69" t="s">
        <v>306</v>
      </c>
      <c r="BF24" s="69"/>
      <c r="BG24" s="69"/>
      <c r="BH24" s="69"/>
      <c r="BI24" s="69"/>
      <c r="BJ24" s="69"/>
    </row>
    <row r="25" spans="1:62" x14ac:dyDescent="0.4">
      <c r="A25" s="65"/>
      <c r="B25" s="65" t="s">
        <v>284</v>
      </c>
      <c r="C25" s="65" t="s">
        <v>285</v>
      </c>
      <c r="D25" s="65" t="s">
        <v>286</v>
      </c>
      <c r="E25" s="65" t="s">
        <v>287</v>
      </c>
      <c r="F25" s="65" t="s">
        <v>323</v>
      </c>
      <c r="H25" s="65"/>
      <c r="I25" s="65" t="s">
        <v>284</v>
      </c>
      <c r="J25" s="65" t="s">
        <v>285</v>
      </c>
      <c r="K25" s="65" t="s">
        <v>286</v>
      </c>
      <c r="L25" s="65" t="s">
        <v>287</v>
      </c>
      <c r="M25" s="65" t="s">
        <v>323</v>
      </c>
      <c r="O25" s="65"/>
      <c r="P25" s="65" t="s">
        <v>284</v>
      </c>
      <c r="Q25" s="65" t="s">
        <v>285</v>
      </c>
      <c r="R25" s="65" t="s">
        <v>286</v>
      </c>
      <c r="S25" s="65" t="s">
        <v>287</v>
      </c>
      <c r="T25" s="65" t="s">
        <v>323</v>
      </c>
      <c r="V25" s="65"/>
      <c r="W25" s="65" t="s">
        <v>284</v>
      </c>
      <c r="X25" s="65" t="s">
        <v>285</v>
      </c>
      <c r="Y25" s="65" t="s">
        <v>286</v>
      </c>
      <c r="Z25" s="65" t="s">
        <v>287</v>
      </c>
      <c r="AA25" s="65" t="s">
        <v>323</v>
      </c>
      <c r="AC25" s="65"/>
      <c r="AD25" s="65" t="s">
        <v>284</v>
      </c>
      <c r="AE25" s="65" t="s">
        <v>285</v>
      </c>
      <c r="AF25" s="65" t="s">
        <v>286</v>
      </c>
      <c r="AG25" s="65" t="s">
        <v>287</v>
      </c>
      <c r="AH25" s="65" t="s">
        <v>323</v>
      </c>
      <c r="AJ25" s="65"/>
      <c r="AK25" s="65" t="s">
        <v>284</v>
      </c>
      <c r="AL25" s="65" t="s">
        <v>285</v>
      </c>
      <c r="AM25" s="65" t="s">
        <v>286</v>
      </c>
      <c r="AN25" s="65" t="s">
        <v>287</v>
      </c>
      <c r="AO25" s="65" t="s">
        <v>323</v>
      </c>
      <c r="AQ25" s="65"/>
      <c r="AR25" s="65" t="s">
        <v>284</v>
      </c>
      <c r="AS25" s="65" t="s">
        <v>285</v>
      </c>
      <c r="AT25" s="65" t="s">
        <v>286</v>
      </c>
      <c r="AU25" s="65" t="s">
        <v>287</v>
      </c>
      <c r="AV25" s="65" t="s">
        <v>323</v>
      </c>
      <c r="AX25" s="65"/>
      <c r="AY25" s="65" t="s">
        <v>284</v>
      </c>
      <c r="AZ25" s="65" t="s">
        <v>285</v>
      </c>
      <c r="BA25" s="65" t="s">
        <v>286</v>
      </c>
      <c r="BB25" s="65" t="s">
        <v>287</v>
      </c>
      <c r="BC25" s="65" t="s">
        <v>323</v>
      </c>
      <c r="BE25" s="65"/>
      <c r="BF25" s="65" t="s">
        <v>284</v>
      </c>
      <c r="BG25" s="65" t="s">
        <v>285</v>
      </c>
      <c r="BH25" s="65" t="s">
        <v>286</v>
      </c>
      <c r="BI25" s="65" t="s">
        <v>287</v>
      </c>
      <c r="BJ25" s="65" t="s">
        <v>323</v>
      </c>
    </row>
    <row r="26" spans="1:62" x14ac:dyDescent="0.4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115.34904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1.7575080000000001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1.1471530000000001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13.267977999999999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1.4752848999999999</v>
      </c>
      <c r="AJ26" s="65" t="s">
        <v>307</v>
      </c>
      <c r="AK26" s="65">
        <v>320</v>
      </c>
      <c r="AL26" s="65">
        <v>400</v>
      </c>
      <c r="AM26" s="65">
        <v>0</v>
      </c>
      <c r="AN26" s="65">
        <v>1000</v>
      </c>
      <c r="AO26" s="65">
        <v>568.38915999999995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6.4690422999999999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2.0864205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3.0111701000000002</v>
      </c>
    </row>
    <row r="33" spans="1:68" x14ac:dyDescent="0.4">
      <c r="A33" s="70" t="s">
        <v>308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4">
      <c r="A34" s="69" t="s">
        <v>177</v>
      </c>
      <c r="B34" s="69"/>
      <c r="C34" s="69"/>
      <c r="D34" s="69"/>
      <c r="E34" s="69"/>
      <c r="F34" s="69"/>
      <c r="H34" s="69" t="s">
        <v>309</v>
      </c>
      <c r="I34" s="69"/>
      <c r="J34" s="69"/>
      <c r="K34" s="69"/>
      <c r="L34" s="69"/>
      <c r="M34" s="69"/>
      <c r="O34" s="69" t="s">
        <v>178</v>
      </c>
      <c r="P34" s="69"/>
      <c r="Q34" s="69"/>
      <c r="R34" s="69"/>
      <c r="S34" s="69"/>
      <c r="T34" s="69"/>
      <c r="V34" s="69" t="s">
        <v>310</v>
      </c>
      <c r="W34" s="69"/>
      <c r="X34" s="69"/>
      <c r="Y34" s="69"/>
      <c r="Z34" s="69"/>
      <c r="AA34" s="69"/>
      <c r="AC34" s="69" t="s">
        <v>326</v>
      </c>
      <c r="AD34" s="69"/>
      <c r="AE34" s="69"/>
      <c r="AF34" s="69"/>
      <c r="AG34" s="69"/>
      <c r="AH34" s="69"/>
      <c r="AJ34" s="69" t="s">
        <v>311</v>
      </c>
      <c r="AK34" s="69"/>
      <c r="AL34" s="69"/>
      <c r="AM34" s="69"/>
      <c r="AN34" s="69"/>
      <c r="AO34" s="69"/>
    </row>
    <row r="35" spans="1:68" x14ac:dyDescent="0.4">
      <c r="A35" s="65"/>
      <c r="B35" s="65" t="s">
        <v>284</v>
      </c>
      <c r="C35" s="65" t="s">
        <v>285</v>
      </c>
      <c r="D35" s="65" t="s">
        <v>286</v>
      </c>
      <c r="E35" s="65" t="s">
        <v>287</v>
      </c>
      <c r="F35" s="65" t="s">
        <v>323</v>
      </c>
      <c r="H35" s="65"/>
      <c r="I35" s="65" t="s">
        <v>284</v>
      </c>
      <c r="J35" s="65" t="s">
        <v>285</v>
      </c>
      <c r="K35" s="65" t="s">
        <v>286</v>
      </c>
      <c r="L35" s="65" t="s">
        <v>287</v>
      </c>
      <c r="M35" s="65" t="s">
        <v>323</v>
      </c>
      <c r="O35" s="65"/>
      <c r="P35" s="65" t="s">
        <v>284</v>
      </c>
      <c r="Q35" s="65" t="s">
        <v>285</v>
      </c>
      <c r="R35" s="65" t="s">
        <v>286</v>
      </c>
      <c r="S35" s="65" t="s">
        <v>287</v>
      </c>
      <c r="T35" s="65" t="s">
        <v>323</v>
      </c>
      <c r="V35" s="65"/>
      <c r="W35" s="65" t="s">
        <v>284</v>
      </c>
      <c r="X35" s="65" t="s">
        <v>285</v>
      </c>
      <c r="Y35" s="65" t="s">
        <v>286</v>
      </c>
      <c r="Z35" s="65" t="s">
        <v>287</v>
      </c>
      <c r="AA35" s="65" t="s">
        <v>323</v>
      </c>
      <c r="AC35" s="65"/>
      <c r="AD35" s="65" t="s">
        <v>284</v>
      </c>
      <c r="AE35" s="65" t="s">
        <v>285</v>
      </c>
      <c r="AF35" s="65" t="s">
        <v>286</v>
      </c>
      <c r="AG35" s="65" t="s">
        <v>287</v>
      </c>
      <c r="AH35" s="65" t="s">
        <v>323</v>
      </c>
      <c r="AJ35" s="65"/>
      <c r="AK35" s="65" t="s">
        <v>284</v>
      </c>
      <c r="AL35" s="65" t="s">
        <v>285</v>
      </c>
      <c r="AM35" s="65" t="s">
        <v>286</v>
      </c>
      <c r="AN35" s="65" t="s">
        <v>287</v>
      </c>
      <c r="AO35" s="65" t="s">
        <v>323</v>
      </c>
    </row>
    <row r="36" spans="1:68" x14ac:dyDescent="0.4">
      <c r="A36" s="65" t="s">
        <v>17</v>
      </c>
      <c r="B36" s="65">
        <v>570</v>
      </c>
      <c r="C36" s="65">
        <v>700</v>
      </c>
      <c r="D36" s="65">
        <v>0</v>
      </c>
      <c r="E36" s="65">
        <v>2000</v>
      </c>
      <c r="F36" s="65">
        <v>367.35327000000001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1150.3276000000001</v>
      </c>
      <c r="O36" s="65" t="s">
        <v>19</v>
      </c>
      <c r="P36" s="65">
        <v>0</v>
      </c>
      <c r="Q36" s="65">
        <v>0</v>
      </c>
      <c r="R36" s="65">
        <v>1300</v>
      </c>
      <c r="S36" s="65">
        <v>2000</v>
      </c>
      <c r="T36" s="65">
        <v>2967.9677999999999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2815.2289999999998</v>
      </c>
      <c r="AC36" s="65" t="s">
        <v>21</v>
      </c>
      <c r="AD36" s="65">
        <v>0</v>
      </c>
      <c r="AE36" s="65">
        <v>0</v>
      </c>
      <c r="AF36" s="65">
        <v>2000</v>
      </c>
      <c r="AG36" s="65">
        <v>0</v>
      </c>
      <c r="AH36" s="65">
        <v>105.667816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164.00574</v>
      </c>
    </row>
    <row r="43" spans="1:68" x14ac:dyDescent="0.4">
      <c r="A43" s="70" t="s">
        <v>312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4">
      <c r="A44" s="69" t="s">
        <v>313</v>
      </c>
      <c r="B44" s="69"/>
      <c r="C44" s="69"/>
      <c r="D44" s="69"/>
      <c r="E44" s="69"/>
      <c r="F44" s="69"/>
      <c r="H44" s="69" t="s">
        <v>314</v>
      </c>
      <c r="I44" s="69"/>
      <c r="J44" s="69"/>
      <c r="K44" s="69"/>
      <c r="L44" s="69"/>
      <c r="M44" s="69"/>
      <c r="O44" s="69" t="s">
        <v>315</v>
      </c>
      <c r="P44" s="69"/>
      <c r="Q44" s="69"/>
      <c r="R44" s="69"/>
      <c r="S44" s="69"/>
      <c r="T44" s="69"/>
      <c r="V44" s="69" t="s">
        <v>316</v>
      </c>
      <c r="W44" s="69"/>
      <c r="X44" s="69"/>
      <c r="Y44" s="69"/>
      <c r="Z44" s="69"/>
      <c r="AA44" s="69"/>
      <c r="AC44" s="69" t="s">
        <v>327</v>
      </c>
      <c r="AD44" s="69"/>
      <c r="AE44" s="69"/>
      <c r="AF44" s="69"/>
      <c r="AG44" s="69"/>
      <c r="AH44" s="69"/>
      <c r="AJ44" s="69" t="s">
        <v>328</v>
      </c>
      <c r="AK44" s="69"/>
      <c r="AL44" s="69"/>
      <c r="AM44" s="69"/>
      <c r="AN44" s="69"/>
      <c r="AO44" s="69"/>
      <c r="AQ44" s="69" t="s">
        <v>329</v>
      </c>
      <c r="AR44" s="69"/>
      <c r="AS44" s="69"/>
      <c r="AT44" s="69"/>
      <c r="AU44" s="69"/>
      <c r="AV44" s="69"/>
      <c r="AX44" s="69" t="s">
        <v>330</v>
      </c>
      <c r="AY44" s="69"/>
      <c r="AZ44" s="69"/>
      <c r="BA44" s="69"/>
      <c r="BB44" s="69"/>
      <c r="BC44" s="69"/>
      <c r="BE44" s="69" t="s">
        <v>331</v>
      </c>
      <c r="BF44" s="69"/>
      <c r="BG44" s="69"/>
      <c r="BH44" s="69"/>
      <c r="BI44" s="69"/>
      <c r="BJ44" s="69"/>
    </row>
    <row r="45" spans="1:68" x14ac:dyDescent="0.4">
      <c r="A45" s="65"/>
      <c r="B45" s="65" t="s">
        <v>332</v>
      </c>
      <c r="C45" s="65" t="s">
        <v>333</v>
      </c>
      <c r="D45" s="65" t="s">
        <v>334</v>
      </c>
      <c r="E45" s="65" t="s">
        <v>335</v>
      </c>
      <c r="F45" s="65" t="s">
        <v>336</v>
      </c>
      <c r="H45" s="65"/>
      <c r="I45" s="65" t="s">
        <v>332</v>
      </c>
      <c r="J45" s="65" t="s">
        <v>333</v>
      </c>
      <c r="K45" s="65" t="s">
        <v>334</v>
      </c>
      <c r="L45" s="65" t="s">
        <v>335</v>
      </c>
      <c r="M45" s="65" t="s">
        <v>336</v>
      </c>
      <c r="O45" s="65"/>
      <c r="P45" s="65" t="s">
        <v>332</v>
      </c>
      <c r="Q45" s="65" t="s">
        <v>333</v>
      </c>
      <c r="R45" s="65" t="s">
        <v>334</v>
      </c>
      <c r="S45" s="65" t="s">
        <v>335</v>
      </c>
      <c r="T45" s="65" t="s">
        <v>336</v>
      </c>
      <c r="V45" s="65"/>
      <c r="W45" s="65" t="s">
        <v>332</v>
      </c>
      <c r="X45" s="65" t="s">
        <v>333</v>
      </c>
      <c r="Y45" s="65" t="s">
        <v>334</v>
      </c>
      <c r="Z45" s="65" t="s">
        <v>335</v>
      </c>
      <c r="AA45" s="65" t="s">
        <v>336</v>
      </c>
      <c r="AC45" s="65"/>
      <c r="AD45" s="65" t="s">
        <v>332</v>
      </c>
      <c r="AE45" s="65" t="s">
        <v>333</v>
      </c>
      <c r="AF45" s="65" t="s">
        <v>334</v>
      </c>
      <c r="AG45" s="65" t="s">
        <v>335</v>
      </c>
      <c r="AH45" s="65" t="s">
        <v>336</v>
      </c>
      <c r="AJ45" s="65"/>
      <c r="AK45" s="65" t="s">
        <v>332</v>
      </c>
      <c r="AL45" s="65" t="s">
        <v>333</v>
      </c>
      <c r="AM45" s="65" t="s">
        <v>334</v>
      </c>
      <c r="AN45" s="65" t="s">
        <v>335</v>
      </c>
      <c r="AO45" s="65" t="s">
        <v>336</v>
      </c>
      <c r="AQ45" s="65"/>
      <c r="AR45" s="65" t="s">
        <v>332</v>
      </c>
      <c r="AS45" s="65" t="s">
        <v>333</v>
      </c>
      <c r="AT45" s="65" t="s">
        <v>334</v>
      </c>
      <c r="AU45" s="65" t="s">
        <v>335</v>
      </c>
      <c r="AV45" s="65" t="s">
        <v>336</v>
      </c>
      <c r="AX45" s="65"/>
      <c r="AY45" s="65" t="s">
        <v>332</v>
      </c>
      <c r="AZ45" s="65" t="s">
        <v>333</v>
      </c>
      <c r="BA45" s="65" t="s">
        <v>334</v>
      </c>
      <c r="BB45" s="65" t="s">
        <v>335</v>
      </c>
      <c r="BC45" s="65" t="s">
        <v>336</v>
      </c>
      <c r="BE45" s="65"/>
      <c r="BF45" s="65" t="s">
        <v>332</v>
      </c>
      <c r="BG45" s="65" t="s">
        <v>333</v>
      </c>
      <c r="BH45" s="65" t="s">
        <v>334</v>
      </c>
      <c r="BI45" s="65" t="s">
        <v>335</v>
      </c>
      <c r="BJ45" s="65" t="s">
        <v>336</v>
      </c>
    </row>
    <row r="46" spans="1:68" x14ac:dyDescent="0.4">
      <c r="A46" s="65" t="s">
        <v>23</v>
      </c>
      <c r="B46" s="65">
        <v>7</v>
      </c>
      <c r="C46" s="65">
        <v>9</v>
      </c>
      <c r="D46" s="65">
        <v>0</v>
      </c>
      <c r="E46" s="65">
        <v>45</v>
      </c>
      <c r="F46" s="65">
        <v>13.479067000000001</v>
      </c>
      <c r="H46" s="65" t="s">
        <v>24</v>
      </c>
      <c r="I46" s="65">
        <v>7</v>
      </c>
      <c r="J46" s="65">
        <v>9</v>
      </c>
      <c r="K46" s="65">
        <v>0</v>
      </c>
      <c r="L46" s="65">
        <v>35</v>
      </c>
      <c r="M46" s="65">
        <v>10.936192500000001</v>
      </c>
      <c r="O46" s="65" t="s">
        <v>337</v>
      </c>
      <c r="P46" s="65">
        <v>600</v>
      </c>
      <c r="Q46" s="65">
        <v>800</v>
      </c>
      <c r="R46" s="65">
        <v>0</v>
      </c>
      <c r="S46" s="65">
        <v>10000</v>
      </c>
      <c r="T46" s="65">
        <v>687.77819999999997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1.1769010999999999E-2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4.4213870000000002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37.287239999999997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78.987700000000004</v>
      </c>
      <c r="AX46" s="65" t="s">
        <v>338</v>
      </c>
      <c r="AY46" s="65"/>
      <c r="AZ46" s="65"/>
      <c r="BA46" s="65"/>
      <c r="BB46" s="65"/>
      <c r="BC46" s="65"/>
      <c r="BE46" s="65" t="s">
        <v>339</v>
      </c>
      <c r="BF46" s="65"/>
      <c r="BG46" s="65"/>
      <c r="BH46" s="65"/>
      <c r="BI46" s="65"/>
      <c r="BJ46" s="65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7.399999999999999" x14ac:dyDescent="0.4"/>
  <sheetData>
    <row r="1" spans="1:113" x14ac:dyDescent="0.4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4">
      <c r="A2" s="61" t="s">
        <v>340</v>
      </c>
      <c r="B2" s="61" t="s">
        <v>341</v>
      </c>
      <c r="C2" s="61" t="s">
        <v>317</v>
      </c>
      <c r="D2" s="61">
        <v>65</v>
      </c>
      <c r="E2" s="61">
        <v>1973.7766999999999</v>
      </c>
      <c r="F2" s="61">
        <v>349.59694999999999</v>
      </c>
      <c r="G2" s="61">
        <v>35.654089999999997</v>
      </c>
      <c r="H2" s="61">
        <v>18.824795000000002</v>
      </c>
      <c r="I2" s="61">
        <v>16.829295999999999</v>
      </c>
      <c r="J2" s="61">
        <v>60.367283</v>
      </c>
      <c r="K2" s="61">
        <v>40.188890000000001</v>
      </c>
      <c r="L2" s="61">
        <v>20.178395999999999</v>
      </c>
      <c r="M2" s="61">
        <v>23.258488</v>
      </c>
      <c r="N2" s="61">
        <v>3.1619997</v>
      </c>
      <c r="O2" s="61">
        <v>12.059604999999999</v>
      </c>
      <c r="P2" s="61">
        <v>702.61919999999998</v>
      </c>
      <c r="Q2" s="61">
        <v>15.927709999999999</v>
      </c>
      <c r="R2" s="61">
        <v>469.68923999999998</v>
      </c>
      <c r="S2" s="61">
        <v>63.209583000000002</v>
      </c>
      <c r="T2" s="61">
        <v>4877.7569999999996</v>
      </c>
      <c r="U2" s="61">
        <v>1.6710764</v>
      </c>
      <c r="V2" s="61">
        <v>13.458467499999999</v>
      </c>
      <c r="W2" s="61">
        <v>369.49292000000003</v>
      </c>
      <c r="X2" s="61">
        <v>115.34904</v>
      </c>
      <c r="Y2" s="61">
        <v>1.7575080000000001</v>
      </c>
      <c r="Z2" s="61">
        <v>1.1471530000000001</v>
      </c>
      <c r="AA2" s="61">
        <v>13.267977999999999</v>
      </c>
      <c r="AB2" s="61">
        <v>1.4752848999999999</v>
      </c>
      <c r="AC2" s="61">
        <v>568.38915999999995</v>
      </c>
      <c r="AD2" s="61">
        <v>6.4690422999999999</v>
      </c>
      <c r="AE2" s="61">
        <v>2.0864205</v>
      </c>
      <c r="AF2" s="61">
        <v>3.0111701000000002</v>
      </c>
      <c r="AG2" s="61">
        <v>367.35327000000001</v>
      </c>
      <c r="AH2" s="61">
        <v>252.56200000000001</v>
      </c>
      <c r="AI2" s="61">
        <v>114.79127</v>
      </c>
      <c r="AJ2" s="61">
        <v>1150.3276000000001</v>
      </c>
      <c r="AK2" s="61">
        <v>2967.9677999999999</v>
      </c>
      <c r="AL2" s="61">
        <v>105.667816</v>
      </c>
      <c r="AM2" s="61">
        <v>2815.2289999999998</v>
      </c>
      <c r="AN2" s="61">
        <v>164.00574</v>
      </c>
      <c r="AO2" s="61">
        <v>13.479067000000001</v>
      </c>
      <c r="AP2" s="61">
        <v>10.852088</v>
      </c>
      <c r="AQ2" s="61">
        <v>2.6269789000000001</v>
      </c>
      <c r="AR2" s="61">
        <v>10.936192500000001</v>
      </c>
      <c r="AS2" s="61">
        <v>687.77819999999997</v>
      </c>
      <c r="AT2" s="61">
        <v>1.1769010999999999E-2</v>
      </c>
      <c r="AU2" s="61">
        <v>4.4213870000000002</v>
      </c>
      <c r="AV2" s="61">
        <v>37.287239999999997</v>
      </c>
      <c r="AW2" s="61">
        <v>78.987700000000004</v>
      </c>
      <c r="AX2" s="61">
        <v>0.16549836000000001</v>
      </c>
      <c r="AY2" s="61">
        <v>0.98229500000000003</v>
      </c>
      <c r="AZ2" s="61">
        <v>145.46691999999999</v>
      </c>
      <c r="BA2" s="61">
        <v>34.494556000000003</v>
      </c>
      <c r="BB2" s="61">
        <v>11.151304</v>
      </c>
      <c r="BC2" s="61">
        <v>12.773358999999999</v>
      </c>
      <c r="BD2" s="61">
        <v>10.564005999999999</v>
      </c>
      <c r="BE2" s="61">
        <v>0.72012039999999999</v>
      </c>
      <c r="BF2" s="61">
        <v>3.5690868</v>
      </c>
      <c r="BG2" s="61">
        <v>1.3877448000000001E-2</v>
      </c>
      <c r="BH2" s="61">
        <v>1.7150176999999999E-2</v>
      </c>
      <c r="BI2" s="61">
        <v>1.2156823000000001E-2</v>
      </c>
      <c r="BJ2" s="61">
        <v>5.6028266E-2</v>
      </c>
      <c r="BK2" s="61">
        <v>1.067496E-3</v>
      </c>
      <c r="BL2" s="61">
        <v>0.12696700999999999</v>
      </c>
      <c r="BM2" s="61">
        <v>1.4849323000000001</v>
      </c>
      <c r="BN2" s="61">
        <v>0.3164748</v>
      </c>
      <c r="BO2" s="61">
        <v>22.281943999999999</v>
      </c>
      <c r="BP2" s="61">
        <v>4.0372760000000003</v>
      </c>
      <c r="BQ2" s="61">
        <v>7.5116158000000004</v>
      </c>
      <c r="BR2" s="61">
        <v>29.438320000000001</v>
      </c>
      <c r="BS2" s="61">
        <v>13.912512</v>
      </c>
      <c r="BT2" s="61">
        <v>4.0725365</v>
      </c>
      <c r="BU2" s="61">
        <v>7.3317260000000002E-4</v>
      </c>
      <c r="BV2" s="61">
        <v>2.6629806999999998E-2</v>
      </c>
      <c r="BW2" s="61">
        <v>0.29674309999999998</v>
      </c>
      <c r="BX2" s="61">
        <v>0.63292340000000002</v>
      </c>
      <c r="BY2" s="61">
        <v>0.115319796</v>
      </c>
      <c r="BZ2" s="61">
        <v>1.6339365000000001E-3</v>
      </c>
      <c r="CA2" s="61">
        <v>0.37993532000000002</v>
      </c>
      <c r="CB2" s="61">
        <v>1.0914663E-2</v>
      </c>
      <c r="CC2" s="61">
        <v>7.8206844999999997E-2</v>
      </c>
      <c r="CD2" s="61">
        <v>0.76000409999999996</v>
      </c>
      <c r="CE2" s="61">
        <v>3.6707047E-2</v>
      </c>
      <c r="CF2" s="61">
        <v>0.20712512999999999</v>
      </c>
      <c r="CG2" s="61">
        <v>0</v>
      </c>
      <c r="CH2" s="61">
        <v>2.0476069999999999E-2</v>
      </c>
      <c r="CI2" s="61">
        <v>1.9428639999999999E-7</v>
      </c>
      <c r="CJ2" s="61">
        <v>1.4937530000000001</v>
      </c>
      <c r="CK2" s="61">
        <v>8.1159830000000002E-3</v>
      </c>
      <c r="CL2" s="61">
        <v>0.15610214</v>
      </c>
      <c r="CM2" s="61">
        <v>1.3720573</v>
      </c>
      <c r="CN2" s="61">
        <v>2116.8054000000002</v>
      </c>
      <c r="CO2" s="61">
        <v>3665.5803000000001</v>
      </c>
      <c r="CP2" s="61">
        <v>1721.1593</v>
      </c>
      <c r="CQ2" s="61">
        <v>688.54912999999999</v>
      </c>
      <c r="CR2" s="61">
        <v>394.22014999999999</v>
      </c>
      <c r="CS2" s="61">
        <v>524.46370000000002</v>
      </c>
      <c r="CT2" s="61">
        <v>2092.2685999999999</v>
      </c>
      <c r="CU2" s="61">
        <v>1110.8063999999999</v>
      </c>
      <c r="CV2" s="61">
        <v>1726.2222999999999</v>
      </c>
      <c r="CW2" s="61">
        <v>1189.9253000000001</v>
      </c>
      <c r="CX2" s="61">
        <v>378.40652</v>
      </c>
      <c r="CY2" s="61">
        <v>2929.1904</v>
      </c>
      <c r="CZ2" s="61">
        <v>1193.665</v>
      </c>
      <c r="DA2" s="61">
        <v>3040.6444999999999</v>
      </c>
      <c r="DB2" s="61">
        <v>3199.5509999999999</v>
      </c>
      <c r="DC2" s="61">
        <v>4076.4090000000001</v>
      </c>
      <c r="DD2" s="61">
        <v>5825.9462999999996</v>
      </c>
      <c r="DE2" s="61">
        <v>1279.2791999999999</v>
      </c>
      <c r="DF2" s="61">
        <v>3633.1215999999999</v>
      </c>
      <c r="DG2" s="61">
        <v>1399.4667999999999</v>
      </c>
      <c r="DH2" s="61">
        <v>38.830379999999998</v>
      </c>
      <c r="DI2" s="61">
        <v>0</v>
      </c>
    </row>
    <row r="5" spans="1:113" x14ac:dyDescent="0.4">
      <c r="A5" t="s">
        <v>104</v>
      </c>
      <c r="B5" t="s">
        <v>105</v>
      </c>
      <c r="C5" t="s">
        <v>106</v>
      </c>
      <c r="D5" t="s">
        <v>107</v>
      </c>
    </row>
    <row r="6" spans="1:113" x14ac:dyDescent="0.4">
      <c r="A6">
        <f>BA2</f>
        <v>34.494556000000003</v>
      </c>
      <c r="B6">
        <f>BB2</f>
        <v>11.151304</v>
      </c>
      <c r="C6">
        <f>BC2</f>
        <v>12.773358999999999</v>
      </c>
      <c r="D6">
        <f>BD2</f>
        <v>10.564005999999999</v>
      </c>
    </row>
    <row r="7" spans="1:113" x14ac:dyDescent="0.4">
      <c r="B7">
        <f>ROUND(B6/MAX($B$6,$C$6,$D$6),1)</f>
        <v>0.9</v>
      </c>
      <c r="C7">
        <f>ROUND(C6/MAX($B$6,$C$6,$D$6),1)</f>
        <v>1</v>
      </c>
      <c r="D7">
        <f>ROUND(D6/MAX($B$6,$C$6,$D$6),1)</f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tabSelected="1" workbookViewId="0">
      <selection activeCell="G4" sqref="G4"/>
    </sheetView>
  </sheetViews>
  <sheetFormatPr defaultRowHeight="17.399999999999999" x14ac:dyDescent="0.4"/>
  <cols>
    <col min="1" max="1" width="4.8984375" bestFit="1" customWidth="1"/>
    <col min="2" max="2" width="11.09765625" bestFit="1" customWidth="1"/>
    <col min="3" max="3" width="5.5" bestFit="1" customWidth="1"/>
    <col min="4" max="4" width="4.5" bestFit="1" customWidth="1"/>
    <col min="5" max="9" width="6.09765625" style="22" customWidth="1"/>
    <col min="20" max="20" width="6.5" bestFit="1" customWidth="1"/>
  </cols>
  <sheetData>
    <row r="1" spans="1:9" x14ac:dyDescent="0.4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4">
      <c r="A2" s="54" t="s">
        <v>255</v>
      </c>
      <c r="B2" s="55">
        <v>19884</v>
      </c>
      <c r="C2" s="56">
        <f ca="1">YEAR(TODAY())-YEAR(B2)+IF(TODAY()&gt;=DATE(YEAR(TODAY()),MONTH(B2),DAY(B2)),0,-1)</f>
        <v>65</v>
      </c>
      <c r="E2" s="52">
        <v>159</v>
      </c>
      <c r="F2" s="53" t="s">
        <v>39</v>
      </c>
      <c r="G2" s="52">
        <v>71</v>
      </c>
      <c r="H2" s="51" t="s">
        <v>41</v>
      </c>
      <c r="I2" s="72">
        <f>ROUND(G3/E3^2,1)</f>
        <v>28.1</v>
      </c>
    </row>
    <row r="3" spans="1:9" x14ac:dyDescent="0.4">
      <c r="E3" s="51">
        <f>E2/100</f>
        <v>1.59</v>
      </c>
      <c r="F3" s="51" t="s">
        <v>40</v>
      </c>
      <c r="G3" s="51">
        <f>G2</f>
        <v>71</v>
      </c>
      <c r="H3" s="51" t="s">
        <v>41</v>
      </c>
      <c r="I3" s="72"/>
    </row>
    <row r="4" spans="1:9" x14ac:dyDescent="0.4">
      <c r="A4" t="s">
        <v>273</v>
      </c>
    </row>
    <row r="5" spans="1:9" x14ac:dyDescent="0.4">
      <c r="B5" s="60">
        <v>43973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topLeftCell="A31" zoomScale="85" zoomScaleNormal="85" zoomScalePageLayoutView="55" workbookViewId="0">
      <selection activeCell="R22" sqref="R22"/>
    </sheetView>
  </sheetViews>
  <sheetFormatPr defaultRowHeight="17.399999999999999" x14ac:dyDescent="0.4"/>
  <cols>
    <col min="5" max="6" width="9" customWidth="1"/>
  </cols>
  <sheetData>
    <row r="1" spans="1:14" ht="41.25" customHeight="1" x14ac:dyDescent="0.4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4">
      <c r="E2" s="74" t="str">
        <f>'DRIs DATA'!B1</f>
        <v>(설문지 : FFQ 95문항 설문지, 사용자 : 배영춘, ID : H1800021)</v>
      </c>
      <c r="F2" s="74"/>
      <c r="G2" s="74"/>
      <c r="H2" s="74"/>
      <c r="I2" s="74"/>
      <c r="J2" s="74"/>
    </row>
    <row r="3" spans="1:14" ht="8.1" customHeight="1" x14ac:dyDescent="0.4"/>
    <row r="4" spans="1:14" x14ac:dyDescent="0.4">
      <c r="K4" t="s">
        <v>2</v>
      </c>
      <c r="L4" t="str">
        <f>'DRIs DATA'!H1</f>
        <v>2020년 05월 27일 09:48:06</v>
      </c>
    </row>
    <row r="5" spans="1:14" ht="8.1" customHeight="1" x14ac:dyDescent="0.4"/>
    <row r="6" spans="1:14" ht="9.9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4"/>
    <row r="8" spans="1:14" ht="25.2" x14ac:dyDescent="0.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5.2" x14ac:dyDescent="0.4">
      <c r="A24" s="2" t="s">
        <v>6</v>
      </c>
    </row>
    <row r="25" spans="1:1" ht="16.5" customHeight="1" x14ac:dyDescent="0.4">
      <c r="A25" s="2"/>
    </row>
    <row r="39" spans="1:1" ht="25.2" x14ac:dyDescent="0.4">
      <c r="A39" s="2" t="s">
        <v>7</v>
      </c>
    </row>
    <row r="54" s="46" customFormat="1" x14ac:dyDescent="0.4"/>
    <row r="70" spans="1:14" s="46" customFormat="1" x14ac:dyDescent="0.4"/>
    <row r="71" spans="1:14" ht="25.2" x14ac:dyDescent="0.4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4"/>
    <row r="97" spans="1:14" s="46" customFormat="1" x14ac:dyDescent="0.4"/>
    <row r="98" spans="1:14" s="46" customFormat="1" x14ac:dyDescent="0.4"/>
    <row r="99" spans="1:14" s="46" customFormat="1" x14ac:dyDescent="0.4"/>
    <row r="100" spans="1:14" s="46" customFormat="1" x14ac:dyDescent="0.4"/>
    <row r="105" spans="1:14" x14ac:dyDescent="0.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5.2" x14ac:dyDescent="0.4">
      <c r="A106" s="2" t="s">
        <v>16</v>
      </c>
    </row>
    <row r="127" spans="1:14" s="46" customFormat="1" x14ac:dyDescent="0.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4"/>
    <row r="134" spans="1:14" s="46" customFormat="1" x14ac:dyDescent="0.4"/>
    <row r="135" spans="1:14" s="46" customFormat="1" x14ac:dyDescent="0.4"/>
    <row r="136" spans="1:14" s="46" customFormat="1" x14ac:dyDescent="0.4"/>
    <row r="137" spans="1:14" s="46" customFormat="1" x14ac:dyDescent="0.4"/>
    <row r="138" spans="1:14" s="46" customFormat="1" x14ac:dyDescent="0.4"/>
    <row r="139" spans="1:14" s="46" customFormat="1" x14ac:dyDescent="0.4"/>
    <row r="140" spans="1:14" s="46" customFormat="1" x14ac:dyDescent="0.4"/>
    <row r="141" spans="1:14" s="46" customFormat="1" x14ac:dyDescent="0.4"/>
    <row r="142" spans="1:14" s="46" customFormat="1" x14ac:dyDescent="0.4"/>
    <row r="143" spans="1:14" s="46" customFormat="1" x14ac:dyDescent="0.4"/>
    <row r="144" spans="1:14" ht="25.2" x14ac:dyDescent="0.4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view="pageBreakPreview" topLeftCell="A223" zoomScale="60" zoomScaleNormal="100" zoomScalePageLayoutView="10" workbookViewId="0">
      <selection activeCell="J12" sqref="J12"/>
    </sheetView>
  </sheetViews>
  <sheetFormatPr defaultRowHeight="18" customHeight="1" x14ac:dyDescent="0.4"/>
  <cols>
    <col min="1" max="1" width="4" customWidth="1"/>
    <col min="2" max="2" width="1.8984375" customWidth="1"/>
    <col min="3" max="3" width="9" customWidth="1"/>
    <col min="4" max="4" width="1.8984375" customWidth="1"/>
    <col min="5" max="5" width="9" customWidth="1"/>
    <col min="6" max="6" width="1.8984375" customWidth="1"/>
    <col min="7" max="8" width="4" customWidth="1"/>
    <col min="9" max="11" width="9" customWidth="1"/>
    <col min="12" max="12" width="1.8984375" customWidth="1"/>
    <col min="13" max="13" width="9" customWidth="1"/>
    <col min="14" max="14" width="1.8984375" customWidth="1"/>
    <col min="15" max="16" width="4" customWidth="1"/>
    <col min="17" max="19" width="9" customWidth="1"/>
    <col min="20" max="20" width="1.8984375" customWidth="1"/>
    <col min="21" max="21" width="4" style="6" customWidth="1"/>
  </cols>
  <sheetData>
    <row r="1" spans="1:19" ht="18" customHeight="1" x14ac:dyDescent="0.4">
      <c r="P1" s="6"/>
    </row>
    <row r="2" spans="1:19" ht="18" customHeight="1" x14ac:dyDescent="0.4">
      <c r="B2" s="148" t="s">
        <v>196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4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4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4">
      <c r="A5" s="6"/>
      <c r="B5" s="146" t="s">
        <v>318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4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4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4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4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4">
      <c r="C10" s="152" t="s">
        <v>30</v>
      </c>
      <c r="D10" s="152"/>
      <c r="E10" s="153"/>
      <c r="F10" s="156">
        <f>'개인정보 및 신체계측 입력'!B5</f>
        <v>43973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4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4">
      <c r="C12" s="152" t="s">
        <v>32</v>
      </c>
      <c r="D12" s="152"/>
      <c r="E12" s="153"/>
      <c r="F12" s="137">
        <f ca="1">'개인정보 및 신체계측 입력'!C2</f>
        <v>65</v>
      </c>
      <c r="G12" s="137"/>
      <c r="H12" s="137"/>
      <c r="I12" s="137"/>
      <c r="K12" s="128">
        <f>'개인정보 및 신체계측 입력'!E2</f>
        <v>159</v>
      </c>
      <c r="L12" s="129"/>
      <c r="M12" s="122">
        <f>'개인정보 및 신체계측 입력'!G2</f>
        <v>71</v>
      </c>
      <c r="N12" s="123"/>
      <c r="O12" s="118" t="s">
        <v>271</v>
      </c>
      <c r="P12" s="112"/>
      <c r="Q12" s="115">
        <f>'개인정보 및 신체계측 입력'!I2</f>
        <v>28.1</v>
      </c>
      <c r="R12" s="115"/>
      <c r="S12" s="115"/>
    </row>
    <row r="13" spans="1:19" ht="18" customHeight="1" thickBot="1" x14ac:dyDescent="0.4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4">
      <c r="C14" s="154" t="s">
        <v>31</v>
      </c>
      <c r="D14" s="154"/>
      <c r="E14" s="155"/>
      <c r="F14" s="116" t="str">
        <f>MID('DRIs DATA'!B1,28,3)</f>
        <v>배영춘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4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4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4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4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4">
      <c r="B19" s="75" t="s">
        <v>42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4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5000000000000004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4">
      <c r="E23" s="8"/>
      <c r="G23" s="7"/>
    </row>
    <row r="24" spans="2:20" ht="18" customHeight="1" x14ac:dyDescent="0.4">
      <c r="G24" s="7"/>
      <c r="H24" s="14"/>
    </row>
    <row r="35" spans="2:20" ht="18" customHeight="1" x14ac:dyDescent="0.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45">
      <c r="B36" s="12"/>
      <c r="C36" s="33" t="s">
        <v>50</v>
      </c>
      <c r="D36" s="143" t="s">
        <v>43</v>
      </c>
      <c r="E36" s="143"/>
      <c r="F36" s="143"/>
      <c r="G36" s="143"/>
      <c r="H36" s="143"/>
      <c r="I36" s="34">
        <f>'DRIs DATA'!F8</f>
        <v>78.451999999999998</v>
      </c>
      <c r="J36" s="144" t="s">
        <v>44</v>
      </c>
      <c r="K36" s="144"/>
      <c r="L36" s="144"/>
      <c r="M36" s="144"/>
      <c r="N36" s="35"/>
      <c r="O36" s="142" t="s">
        <v>45</v>
      </c>
      <c r="P36" s="142"/>
      <c r="Q36" s="142"/>
      <c r="R36" s="142"/>
      <c r="S36" s="142"/>
      <c r="T36" s="6"/>
    </row>
    <row r="37" spans="2:20" ht="18" customHeight="1" x14ac:dyDescent="0.4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4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4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45">
      <c r="B41" s="6"/>
      <c r="C41" s="33" t="s">
        <v>47</v>
      </c>
      <c r="D41" s="143" t="s">
        <v>43</v>
      </c>
      <c r="E41" s="143"/>
      <c r="F41" s="143"/>
      <c r="G41" s="143"/>
      <c r="H41" s="143"/>
      <c r="I41" s="34">
        <f>'DRIs DATA'!G8</f>
        <v>8.0009999999999994</v>
      </c>
      <c r="J41" s="144" t="s">
        <v>44</v>
      </c>
      <c r="K41" s="144"/>
      <c r="L41" s="144"/>
      <c r="M41" s="144"/>
      <c r="N41" s="35"/>
      <c r="O41" s="141" t="s">
        <v>49</v>
      </c>
      <c r="P41" s="141"/>
      <c r="Q41" s="141"/>
      <c r="R41" s="141"/>
      <c r="S41" s="141"/>
      <c r="T41" s="6"/>
    </row>
    <row r="42" spans="2:20" ht="18" customHeight="1" x14ac:dyDescent="0.4">
      <c r="B42" s="6"/>
      <c r="C42" s="84" t="s">
        <v>184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4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4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45">
      <c r="B46" s="6"/>
      <c r="C46" s="33" t="s">
        <v>46</v>
      </c>
      <c r="D46" s="145" t="s">
        <v>43</v>
      </c>
      <c r="E46" s="145"/>
      <c r="F46" s="145"/>
      <c r="G46" s="145"/>
      <c r="H46" s="145"/>
      <c r="I46" s="34">
        <f>'DRIs DATA'!H8</f>
        <v>13.547000000000001</v>
      </c>
      <c r="J46" s="144" t="s">
        <v>44</v>
      </c>
      <c r="K46" s="144"/>
      <c r="L46" s="144"/>
      <c r="M46" s="144"/>
      <c r="N46" s="35"/>
      <c r="O46" s="141" t="s">
        <v>48</v>
      </c>
      <c r="P46" s="141"/>
      <c r="Q46" s="141"/>
      <c r="R46" s="141"/>
      <c r="S46" s="141"/>
      <c r="T46" s="6"/>
    </row>
    <row r="47" spans="2:20" ht="18" customHeight="1" x14ac:dyDescent="0.4">
      <c r="B47" s="6"/>
      <c r="C47" s="84" t="s">
        <v>183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4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4">
      <c r="B49" s="6"/>
      <c r="T49" s="6"/>
    </row>
    <row r="50" spans="1:20" ht="18" customHeight="1" x14ac:dyDescent="0.4">
      <c r="B50" s="6"/>
      <c r="T50" s="6"/>
    </row>
    <row r="51" spans="1:20" ht="18" customHeight="1" x14ac:dyDescent="0.4">
      <c r="B51" s="6"/>
      <c r="T51" s="6"/>
    </row>
    <row r="52" spans="1:20" ht="18" customHeight="1" thickBot="1" x14ac:dyDescent="0.45">
      <c r="B52" s="6"/>
      <c r="T52" s="6"/>
    </row>
    <row r="53" spans="1:20" ht="18" customHeight="1" x14ac:dyDescent="0.4">
      <c r="B53" s="75" t="s">
        <v>191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4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5000000000000004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4">
      <c r="A57" s="6"/>
    </row>
    <row r="68" spans="2:21" ht="18" customHeigh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45">
      <c r="B69" s="6"/>
      <c r="C69" s="150" t="s">
        <v>164</v>
      </c>
      <c r="D69" s="150"/>
      <c r="E69" s="150"/>
      <c r="F69" s="150"/>
      <c r="G69" s="150"/>
      <c r="H69" s="143" t="s">
        <v>170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0.9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151">
        <f>ROUND('그룹 전체 사용자의 일일 입력'!D6/MAX('그룹 전체 사용자의 일일 입력'!$B$6,'그룹 전체 사용자의 일일 입력'!$C$6,'그룹 전체 사용자의 일일 입력'!$D$6),1)</f>
        <v>0.8</v>
      </c>
      <c r="P69" s="151"/>
      <c r="Q69" s="37" t="s">
        <v>54</v>
      </c>
      <c r="R69" s="35"/>
      <c r="S69" s="35"/>
      <c r="T69" s="6"/>
    </row>
    <row r="70" spans="2:21" ht="18" customHeight="1" thickBot="1" x14ac:dyDescent="0.45">
      <c r="B70" s="6"/>
      <c r="C70" s="85" t="s">
        <v>165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45">
      <c r="B72" s="6"/>
      <c r="C72" s="150" t="s">
        <v>51</v>
      </c>
      <c r="D72" s="150"/>
      <c r="E72" s="150"/>
      <c r="F72" s="150"/>
      <c r="G72" s="150"/>
      <c r="H72" s="38"/>
      <c r="I72" s="143" t="s">
        <v>52</v>
      </c>
      <c r="J72" s="143"/>
      <c r="K72" s="36">
        <f>ROUND('DRIs DATA'!L8,1)</f>
        <v>6.6</v>
      </c>
      <c r="L72" s="36" t="s">
        <v>53</v>
      </c>
      <c r="M72" s="36">
        <f>ROUND('DRIs DATA'!K8,1)</f>
        <v>2.6</v>
      </c>
      <c r="N72" s="144" t="s">
        <v>54</v>
      </c>
      <c r="O72" s="144"/>
      <c r="P72" s="144"/>
      <c r="Q72" s="144"/>
      <c r="R72" s="39"/>
      <c r="S72" s="35"/>
      <c r="T72" s="6"/>
    </row>
    <row r="73" spans="2:21" ht="18" customHeight="1" x14ac:dyDescent="0.4">
      <c r="B73" s="6"/>
      <c r="C73" s="84" t="s">
        <v>181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4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45">
      <c r="B76" s="6"/>
      <c r="T76" s="6"/>
    </row>
    <row r="77" spans="2:21" ht="18" customHeight="1" x14ac:dyDescent="0.4">
      <c r="B77" s="75" t="s">
        <v>192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4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4">
      <c r="B80" s="86" t="s">
        <v>168</v>
      </c>
      <c r="C80" s="86"/>
      <c r="D80" s="86"/>
      <c r="E80" s="86"/>
      <c r="F80" s="21"/>
      <c r="G80" s="21"/>
      <c r="H80" s="21"/>
      <c r="L80" s="86" t="s">
        <v>172</v>
      </c>
      <c r="M80" s="86"/>
      <c r="N80" s="86"/>
      <c r="O80" s="86"/>
      <c r="P80" s="86"/>
    </row>
    <row r="81" spans="1:21" ht="18" customHeight="1" x14ac:dyDescent="0.4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4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4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4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4">
      <c r="A85" s="11"/>
      <c r="U85" s="12"/>
    </row>
    <row r="86" spans="1:21" ht="18" customHeight="1" x14ac:dyDescent="0.4">
      <c r="A86" s="11"/>
      <c r="U86" s="12"/>
    </row>
    <row r="87" spans="1:21" ht="18" customHeight="1" x14ac:dyDescent="0.4">
      <c r="A87" s="11"/>
      <c r="F87" s="11"/>
      <c r="K87" s="11"/>
      <c r="U87" s="12"/>
    </row>
    <row r="88" spans="1:21" ht="18" customHeight="1" x14ac:dyDescent="0.4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4">
      <c r="F89" s="11"/>
      <c r="K89" s="11"/>
    </row>
    <row r="90" spans="1:21" ht="18" customHeight="1" x14ac:dyDescent="0.4">
      <c r="F90" s="11"/>
      <c r="K90" s="11"/>
    </row>
    <row r="91" spans="1:21" ht="18" customHeight="1" x14ac:dyDescent="0.4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4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4">
      <c r="B93" s="134" t="s">
        <v>268</v>
      </c>
      <c r="C93" s="135"/>
      <c r="D93" s="135"/>
      <c r="E93" s="135"/>
      <c r="F93" s="135"/>
      <c r="G93" s="135"/>
      <c r="H93" s="135"/>
      <c r="I93" s="135"/>
      <c r="J93" s="136"/>
      <c r="L93" s="134" t="s">
        <v>175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4">
      <c r="B94" s="89" t="s">
        <v>171</v>
      </c>
      <c r="C94" s="87"/>
      <c r="D94" s="87"/>
      <c r="E94" s="87"/>
      <c r="F94" s="90">
        <f>ROUND('DRIs DATA'!F16/'DRIs DATA'!C16*100,2)</f>
        <v>62.63</v>
      </c>
      <c r="G94" s="90"/>
      <c r="H94" s="87" t="s">
        <v>167</v>
      </c>
      <c r="I94" s="87"/>
      <c r="J94" s="88"/>
      <c r="L94" s="89" t="s">
        <v>171</v>
      </c>
      <c r="M94" s="87"/>
      <c r="N94" s="87"/>
      <c r="O94" s="87"/>
      <c r="P94" s="87"/>
      <c r="Q94" s="23">
        <f>ROUND('DRIs DATA'!M16/'DRIs DATA'!K16*100,2)</f>
        <v>112.15</v>
      </c>
      <c r="R94" s="87" t="s">
        <v>167</v>
      </c>
      <c r="S94" s="87"/>
      <c r="T94" s="88"/>
    </row>
    <row r="95" spans="1:21" ht="18" customHeight="1" x14ac:dyDescent="0.4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4">
      <c r="B96" s="92" t="s">
        <v>180</v>
      </c>
      <c r="C96" s="93"/>
      <c r="D96" s="93"/>
      <c r="E96" s="93"/>
      <c r="F96" s="93"/>
      <c r="G96" s="93"/>
      <c r="H96" s="93"/>
      <c r="I96" s="93"/>
      <c r="J96" s="94"/>
      <c r="L96" s="98" t="s">
        <v>173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4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4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4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4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4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4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4">
      <c r="B104" s="75" t="s">
        <v>193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4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5000000000000004">
      <c r="C106" s="31"/>
      <c r="D106" s="31"/>
      <c r="E106" s="31"/>
      <c r="F106" s="31"/>
      <c r="G106" s="31"/>
      <c r="H106" s="31"/>
      <c r="I106" s="31"/>
    </row>
    <row r="107" spans="2:21" ht="18" customHeight="1" x14ac:dyDescent="0.4">
      <c r="B107" s="86" t="s">
        <v>169</v>
      </c>
      <c r="C107" s="86"/>
      <c r="D107" s="86"/>
      <c r="E107" s="86"/>
      <c r="F107" s="6"/>
      <c r="G107" s="6"/>
      <c r="H107" s="6"/>
      <c r="I107" s="6"/>
      <c r="L107" s="86" t="s">
        <v>270</v>
      </c>
      <c r="M107" s="86"/>
      <c r="N107" s="86"/>
      <c r="O107" s="86"/>
      <c r="P107" s="86"/>
      <c r="Q107" s="6"/>
      <c r="R107" s="6"/>
    </row>
    <row r="115" spans="2:20" ht="18" customHeight="1" x14ac:dyDescent="0.4">
      <c r="G115" s="11"/>
      <c r="Q115" s="11"/>
    </row>
    <row r="116" spans="2:20" ht="18" customHeight="1" x14ac:dyDescent="0.4">
      <c r="G116" s="11"/>
      <c r="Q116" s="11"/>
    </row>
    <row r="117" spans="2:20" ht="18" customHeight="1" x14ac:dyDescent="0.4">
      <c r="G117" s="11"/>
      <c r="Q117" s="11"/>
    </row>
    <row r="118" spans="2:20" ht="18" customHeight="1" x14ac:dyDescent="0.4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45">
      <c r="G119" s="11"/>
      <c r="Q119" s="11"/>
    </row>
    <row r="120" spans="2:20" ht="18" customHeight="1" x14ac:dyDescent="0.4">
      <c r="B120" s="81" t="s">
        <v>264</v>
      </c>
      <c r="C120" s="82"/>
      <c r="D120" s="82"/>
      <c r="E120" s="82"/>
      <c r="F120" s="82"/>
      <c r="G120" s="82"/>
      <c r="H120" s="82"/>
      <c r="I120" s="82"/>
      <c r="J120" s="83"/>
      <c r="L120" s="81" t="s">
        <v>265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4">
      <c r="B121" s="43" t="s">
        <v>171</v>
      </c>
      <c r="C121" s="16"/>
      <c r="D121" s="16"/>
      <c r="E121" s="15"/>
      <c r="F121" s="90">
        <f>ROUND('DRIs DATA'!F26/'DRIs DATA'!C26*100,2)</f>
        <v>115.35</v>
      </c>
      <c r="G121" s="90"/>
      <c r="H121" s="87" t="s">
        <v>166</v>
      </c>
      <c r="I121" s="87"/>
      <c r="J121" s="88"/>
      <c r="L121" s="42" t="s">
        <v>171</v>
      </c>
      <c r="M121" s="20"/>
      <c r="N121" s="20"/>
      <c r="O121" s="23"/>
      <c r="P121" s="6"/>
      <c r="Q121" s="58">
        <f>ROUND('DRIs DATA'!AH26/'DRIs DATA'!AE26*100,2)</f>
        <v>98.35</v>
      </c>
      <c r="R121" s="87" t="s">
        <v>166</v>
      </c>
      <c r="S121" s="87"/>
      <c r="T121" s="88"/>
    </row>
    <row r="122" spans="2:20" ht="18" customHeight="1" x14ac:dyDescent="0.4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4">
      <c r="B123" s="104" t="s">
        <v>174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269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4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4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4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4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thickBot="1" x14ac:dyDescent="0.4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45">
      <c r="C129" s="19"/>
      <c r="D129" s="19"/>
      <c r="E129" s="19"/>
      <c r="F129" s="19"/>
      <c r="G129" s="19"/>
      <c r="H129" s="19"/>
    </row>
    <row r="130" spans="2:21" ht="18" customHeight="1" x14ac:dyDescent="0.4">
      <c r="B130" s="75" t="s">
        <v>262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263</v>
      </c>
      <c r="P130" s="76"/>
      <c r="Q130" s="76"/>
      <c r="R130" s="76"/>
      <c r="S130" s="76"/>
      <c r="T130" s="77"/>
    </row>
    <row r="131" spans="2:21" ht="18" customHeight="1" thickBot="1" x14ac:dyDescent="0.4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4">
      <c r="P132" s="19"/>
      <c r="Q132" s="19"/>
      <c r="R132" s="19"/>
      <c r="U132"/>
    </row>
    <row r="133" spans="2:21" ht="18" customHeight="1" x14ac:dyDescent="0.4">
      <c r="P133" s="19"/>
      <c r="Q133" s="19"/>
      <c r="R133" s="19"/>
      <c r="S133" s="19"/>
      <c r="T133" s="19"/>
      <c r="U133"/>
    </row>
    <row r="134" spans="2:21" ht="18" customHeight="1" x14ac:dyDescent="0.4">
      <c r="P134" s="19"/>
      <c r="Q134" s="19"/>
      <c r="R134" s="19"/>
      <c r="S134" s="19"/>
      <c r="T134" s="19"/>
      <c r="U134"/>
    </row>
    <row r="135" spans="2:21" ht="18" customHeight="1" x14ac:dyDescent="0.4">
      <c r="U135"/>
    </row>
    <row r="136" spans="2:21" ht="18" customHeight="1" x14ac:dyDescent="0.4">
      <c r="U136"/>
    </row>
    <row r="137" spans="2:21" ht="18" customHeight="1" x14ac:dyDescent="0.4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4">
      <c r="B138" s="11"/>
      <c r="D138" s="11"/>
      <c r="E138" s="11"/>
      <c r="F138" s="11"/>
      <c r="G138" s="11"/>
      <c r="U138"/>
    </row>
    <row r="139" spans="2:21" ht="18" customHeight="1" x14ac:dyDescent="0.4">
      <c r="B139" s="11"/>
      <c r="E139" s="11"/>
      <c r="F139" s="11"/>
      <c r="G139" s="11"/>
      <c r="U139"/>
    </row>
    <row r="140" spans="2:21" ht="18" customHeight="1" x14ac:dyDescent="0.4">
      <c r="B140" s="11"/>
      <c r="E140" s="11"/>
      <c r="F140" s="11"/>
      <c r="G140" s="11"/>
      <c r="S140" t="s">
        <v>261</v>
      </c>
      <c r="U140"/>
    </row>
    <row r="141" spans="2:21" ht="18" customHeight="1" x14ac:dyDescent="0.4">
      <c r="U141"/>
    </row>
    <row r="142" spans="2:21" ht="18" customHeight="1" x14ac:dyDescent="0.4">
      <c r="U142"/>
    </row>
    <row r="143" spans="2:21" ht="18" customHeight="1" x14ac:dyDescent="0.4">
      <c r="S143" t="s">
        <v>260</v>
      </c>
      <c r="U143"/>
    </row>
    <row r="144" spans="2:21" ht="18" customHeight="1" x14ac:dyDescent="0.4">
      <c r="D144" s="11"/>
      <c r="G144" s="11"/>
      <c r="U144"/>
    </row>
    <row r="145" spans="2:21" ht="18" customHeight="1" x14ac:dyDescent="0.4">
      <c r="H145" s="11"/>
      <c r="U145"/>
    </row>
    <row r="146" spans="2:21" ht="18" customHeight="1" x14ac:dyDescent="0.4">
      <c r="D146" s="11"/>
      <c r="E146" s="11"/>
      <c r="F146" s="11"/>
      <c r="G146" s="11"/>
      <c r="S146" t="s">
        <v>260</v>
      </c>
      <c r="U146"/>
    </row>
    <row r="147" spans="2:21" ht="18" customHeight="1" x14ac:dyDescent="0.4">
      <c r="D147" s="11"/>
      <c r="E147" s="11"/>
      <c r="F147" s="11"/>
      <c r="G147" s="11"/>
      <c r="H147" s="11"/>
      <c r="U147"/>
    </row>
    <row r="148" spans="2:21" ht="18" customHeight="1" x14ac:dyDescent="0.4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4">
      <c r="H149" s="11"/>
      <c r="I149" s="11"/>
      <c r="J149" s="11"/>
      <c r="K149" s="11"/>
      <c r="U149"/>
    </row>
    <row r="150" spans="2:21" ht="18" customHeight="1" x14ac:dyDescent="0.4">
      <c r="P150" s="11"/>
      <c r="Q150" s="11"/>
      <c r="R150" s="11"/>
      <c r="S150" s="11"/>
      <c r="T150" s="11"/>
      <c r="U150"/>
    </row>
    <row r="151" spans="2:21" ht="18" customHeight="1" x14ac:dyDescent="0.4">
      <c r="P151" s="11"/>
      <c r="Q151" s="11"/>
      <c r="R151" s="11"/>
      <c r="S151" s="11"/>
      <c r="T151" s="11"/>
      <c r="U151"/>
    </row>
    <row r="153" spans="2:21" ht="18" customHeight="1" x14ac:dyDescent="0.4">
      <c r="B153" s="17"/>
    </row>
    <row r="154" spans="2:21" ht="18" customHeight="1" thickBot="1" x14ac:dyDescent="0.45">
      <c r="B154" s="17"/>
    </row>
    <row r="155" spans="2:21" ht="18" customHeight="1" x14ac:dyDescent="0.4">
      <c r="B155" s="75" t="s">
        <v>194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4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4">
      <c r="B158" s="86" t="s">
        <v>177</v>
      </c>
      <c r="C158" s="86"/>
      <c r="D158" s="86"/>
      <c r="E158" s="6"/>
      <c r="F158" s="6"/>
      <c r="G158" s="6"/>
      <c r="H158" s="6"/>
      <c r="I158" s="6"/>
      <c r="L158" s="86" t="s">
        <v>178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4">
      <c r="S159" s="6"/>
    </row>
    <row r="160" spans="2:21" ht="18" customHeight="1" x14ac:dyDescent="0.4">
      <c r="S160" s="6"/>
    </row>
    <row r="161" spans="2:19" ht="18" customHeight="1" x14ac:dyDescent="0.4">
      <c r="S161" s="6"/>
    </row>
    <row r="162" spans="2:19" ht="18" customHeight="1" x14ac:dyDescent="0.4">
      <c r="S162" s="6"/>
    </row>
    <row r="163" spans="2:19" ht="18" customHeight="1" x14ac:dyDescent="0.4">
      <c r="S163" s="6"/>
    </row>
    <row r="164" spans="2:19" ht="18" customHeight="1" x14ac:dyDescent="0.4">
      <c r="S164" s="6"/>
    </row>
    <row r="165" spans="2:19" ht="18" customHeight="1" x14ac:dyDescent="0.4">
      <c r="S165" s="6"/>
    </row>
    <row r="166" spans="2:19" ht="18" customHeight="1" x14ac:dyDescent="0.4">
      <c r="G166" s="11"/>
      <c r="Q166" s="11"/>
      <c r="S166" s="6"/>
    </row>
    <row r="167" spans="2:19" ht="18" customHeight="1" x14ac:dyDescent="0.4">
      <c r="G167" s="11"/>
      <c r="Q167" s="11"/>
      <c r="S167" s="6"/>
    </row>
    <row r="168" spans="2:19" ht="18" customHeight="1" x14ac:dyDescent="0.4">
      <c r="G168" s="11"/>
      <c r="Q168" s="11"/>
      <c r="S168" s="6"/>
    </row>
    <row r="169" spans="2:19" ht="18" customHeight="1" x14ac:dyDescent="0.4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45">
      <c r="G170" s="11"/>
      <c r="Q170" s="11"/>
      <c r="S170" s="6"/>
    </row>
    <row r="171" spans="2:19" ht="18" customHeight="1" x14ac:dyDescent="0.4">
      <c r="B171" s="81" t="s">
        <v>266</v>
      </c>
      <c r="C171" s="82"/>
      <c r="D171" s="82"/>
      <c r="E171" s="82"/>
      <c r="F171" s="82"/>
      <c r="G171" s="82"/>
      <c r="H171" s="82"/>
      <c r="I171" s="82"/>
      <c r="J171" s="83"/>
      <c r="L171" s="81" t="s">
        <v>176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4">
      <c r="B172" s="42" t="s">
        <v>171</v>
      </c>
      <c r="C172" s="20"/>
      <c r="D172" s="20"/>
      <c r="E172" s="6"/>
      <c r="F172" s="90">
        <f>ROUND('DRIs DATA'!F36/'DRIs DATA'!C36*100,2)</f>
        <v>45.92</v>
      </c>
      <c r="G172" s="9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197.86</v>
      </c>
      <c r="R172" s="20" t="s">
        <v>166</v>
      </c>
      <c r="S172" s="41"/>
    </row>
    <row r="173" spans="2:19" ht="18" customHeight="1" x14ac:dyDescent="0.4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4">
      <c r="B174" s="104" t="s">
        <v>185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187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4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4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4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4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4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4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4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4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4">
      <c r="B183" s="86" t="s">
        <v>179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4">
      <c r="S184" s="6"/>
    </row>
    <row r="185" spans="2:19" ht="18" customHeight="1" x14ac:dyDescent="0.4">
      <c r="M185" s="11"/>
      <c r="N185" s="11"/>
      <c r="O185" s="11"/>
      <c r="P185" s="11"/>
      <c r="Q185" s="11"/>
      <c r="R185" s="11"/>
      <c r="S185" s="6"/>
    </row>
    <row r="186" spans="2:19" ht="18" customHeight="1" x14ac:dyDescent="0.4">
      <c r="M186" s="11"/>
      <c r="N186" s="11"/>
      <c r="O186" s="11"/>
      <c r="P186" s="11"/>
      <c r="Q186" s="11"/>
      <c r="R186" s="11"/>
      <c r="S186" s="6"/>
    </row>
    <row r="187" spans="2:19" ht="18" customHeight="1" x14ac:dyDescent="0.4">
      <c r="M187" s="11"/>
      <c r="N187" s="11"/>
      <c r="O187" s="11"/>
      <c r="P187" s="11"/>
      <c r="Q187" s="11"/>
      <c r="R187" s="11"/>
      <c r="S187" s="6"/>
    </row>
    <row r="188" spans="2:19" ht="18" customHeight="1" x14ac:dyDescent="0.4">
      <c r="M188" s="11"/>
      <c r="N188" s="11"/>
      <c r="O188" s="11"/>
      <c r="P188" s="11"/>
      <c r="Q188" s="11"/>
      <c r="R188" s="11"/>
      <c r="S188" s="6"/>
    </row>
    <row r="189" spans="2:19" ht="18" customHeight="1" x14ac:dyDescent="0.4">
      <c r="S189" s="6"/>
    </row>
    <row r="190" spans="2:19" ht="18" customHeight="1" x14ac:dyDescent="0.4">
      <c r="S190" s="6"/>
    </row>
    <row r="191" spans="2:19" ht="18" customHeight="1" x14ac:dyDescent="0.4">
      <c r="G191" s="11"/>
      <c r="S191" s="6"/>
    </row>
    <row r="192" spans="2:19" ht="18" customHeight="1" x14ac:dyDescent="0.4">
      <c r="G192" s="11"/>
      <c r="S192" s="6"/>
    </row>
    <row r="193" spans="2:20" ht="18" customHeight="1" x14ac:dyDescent="0.4">
      <c r="G193" s="11"/>
      <c r="S193" s="6"/>
    </row>
    <row r="194" spans="2:20" ht="18" customHeight="1" x14ac:dyDescent="0.4">
      <c r="D194" s="11"/>
      <c r="E194" s="11"/>
      <c r="F194" s="11"/>
      <c r="G194" s="11"/>
      <c r="S194" s="6"/>
    </row>
    <row r="195" spans="2:20" ht="18" customHeight="1" thickBot="1" x14ac:dyDescent="0.45">
      <c r="G195" s="11"/>
      <c r="S195" s="6"/>
    </row>
    <row r="196" spans="2:20" ht="18" customHeight="1" x14ac:dyDescent="0.4">
      <c r="B196" s="81" t="s">
        <v>267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4">
      <c r="B197" s="42" t="s">
        <v>171</v>
      </c>
      <c r="C197" s="20"/>
      <c r="D197" s="20"/>
      <c r="E197" s="6"/>
      <c r="F197" s="90">
        <f>ROUND('DRIs DATA'!F46/'DRIs DATA'!C46*100,2)</f>
        <v>134.79</v>
      </c>
      <c r="G197" s="90"/>
      <c r="H197" s="20" t="s">
        <v>166</v>
      </c>
      <c r="I197" s="12"/>
      <c r="J197" s="41"/>
      <c r="S197" s="6"/>
    </row>
    <row r="198" spans="2:20" ht="18" customHeight="1" x14ac:dyDescent="0.4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4">
      <c r="B199" s="104" t="s">
        <v>186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4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4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4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4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4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45">
      <c r="K205" s="10"/>
    </row>
    <row r="206" spans="2:20" ht="18" customHeight="1" x14ac:dyDescent="0.4">
      <c r="B206" s="75" t="s">
        <v>195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4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5000000000000004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4">
      <c r="B209" s="110" t="s">
        <v>188</v>
      </c>
      <c r="C209" s="110"/>
      <c r="D209" s="110"/>
      <c r="E209" s="110"/>
      <c r="F209" s="110"/>
      <c r="G209" s="110"/>
      <c r="H209" s="110"/>
      <c r="I209" s="24">
        <f>'DRIs DATA'!B6</f>
        <v>2000</v>
      </c>
      <c r="J209" s="6" t="s">
        <v>189</v>
      </c>
      <c r="K209" s="6"/>
      <c r="L209" s="6"/>
      <c r="M209" s="6"/>
      <c r="N209" s="6"/>
    </row>
    <row r="210" spans="2:14" ht="18" customHeight="1" x14ac:dyDescent="0.4">
      <c r="B210" s="91" t="s">
        <v>190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4">
      <c r="N211" s="6"/>
    </row>
    <row r="212" spans="2:14" ht="18" customHeight="1" x14ac:dyDescent="0.4">
      <c r="C212" t="s">
        <v>274</v>
      </c>
      <c r="N212" s="6"/>
    </row>
    <row r="213" spans="2:14" ht="18" customHeight="1" x14ac:dyDescent="0.4">
      <c r="N213" s="6"/>
    </row>
    <row r="214" spans="2:14" ht="18" customHeight="1" x14ac:dyDescent="0.4">
      <c r="N214" s="6"/>
    </row>
    <row r="215" spans="2:14" ht="18" customHeight="1" x14ac:dyDescent="0.4">
      <c r="N215" s="6"/>
    </row>
    <row r="216" spans="2:14" ht="18" customHeight="1" x14ac:dyDescent="0.4">
      <c r="N216" s="6"/>
    </row>
    <row r="217" spans="2:14" ht="18" customHeight="1" x14ac:dyDescent="0.4">
      <c r="N217" s="6"/>
    </row>
    <row r="218" spans="2:14" ht="18" customHeight="1" x14ac:dyDescent="0.4">
      <c r="N218" s="6"/>
    </row>
    <row r="219" spans="2:14" ht="18" customHeight="1" x14ac:dyDescent="0.4">
      <c r="N219" s="6"/>
    </row>
    <row r="220" spans="2:14" ht="18" customHeight="1" x14ac:dyDescent="0.4">
      <c r="N220" s="6"/>
    </row>
    <row r="221" spans="2:14" ht="18" customHeight="1" x14ac:dyDescent="0.4">
      <c r="N221" s="6"/>
    </row>
    <row r="222" spans="2:14" ht="18" customHeight="1" x14ac:dyDescent="0.4">
      <c r="N222" s="6"/>
    </row>
    <row r="223" spans="2:14" ht="18" customHeight="1" x14ac:dyDescent="0.4">
      <c r="N223" s="6"/>
    </row>
    <row r="224" spans="2:14" ht="18" customHeight="1" x14ac:dyDescent="0.4">
      <c r="N224" s="6"/>
    </row>
    <row r="225" spans="2:14" ht="18" customHeight="1" x14ac:dyDescent="0.4">
      <c r="N225" s="6"/>
    </row>
    <row r="226" spans="2:14" ht="18" customHeight="1" x14ac:dyDescent="0.4">
      <c r="N226" s="6"/>
    </row>
    <row r="227" spans="2:14" ht="18" customHeight="1" x14ac:dyDescent="0.4">
      <c r="N227" s="6"/>
    </row>
    <row r="228" spans="2:14" ht="18" customHeight="1" x14ac:dyDescent="0.4">
      <c r="N228" s="6"/>
    </row>
    <row r="229" spans="2:14" ht="18" customHeight="1" x14ac:dyDescent="0.4">
      <c r="N229" s="6"/>
    </row>
    <row r="230" spans="2:14" ht="18" customHeight="1" x14ac:dyDescent="0.4">
      <c r="N230" s="6"/>
    </row>
    <row r="231" spans="2:14" ht="18" customHeight="1" x14ac:dyDescent="0.4">
      <c r="N231" s="6"/>
    </row>
    <row r="232" spans="2:14" ht="18" customHeight="1" x14ac:dyDescent="0.4">
      <c r="N232" s="6"/>
    </row>
    <row r="233" spans="2:14" ht="18" customHeight="1" x14ac:dyDescent="0.4">
      <c r="N233" s="6"/>
    </row>
    <row r="234" spans="2:14" ht="18" customHeight="1" x14ac:dyDescent="0.4">
      <c r="N234" s="6"/>
    </row>
    <row r="235" spans="2:14" ht="18" customHeight="1" x14ac:dyDescent="0.4">
      <c r="N235" s="6"/>
    </row>
    <row r="236" spans="2:14" ht="18" customHeight="1" x14ac:dyDescent="0.4">
      <c r="N236" s="6"/>
    </row>
    <row r="237" spans="2:14" ht="18" customHeight="1" x14ac:dyDescent="0.4">
      <c r="N237" s="6"/>
    </row>
    <row r="238" spans="2:14" ht="18" customHeight="1" x14ac:dyDescent="0.4">
      <c r="N238" s="6"/>
    </row>
    <row r="239" spans="2:14" ht="18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4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4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4">
      <c r="N243" s="6"/>
    </row>
    <row r="244" spans="2:14" ht="18" customHeight="1" x14ac:dyDescent="0.4">
      <c r="N244" s="6"/>
    </row>
    <row r="245" spans="2:14" ht="18" customHeight="1" x14ac:dyDescent="0.4">
      <c r="N245" s="6"/>
    </row>
    <row r="246" spans="2:14" ht="18" customHeight="1" x14ac:dyDescent="0.4">
      <c r="N246" s="6"/>
    </row>
    <row r="247" spans="2:14" ht="18" customHeight="1" x14ac:dyDescent="0.4">
      <c r="N247" s="6"/>
    </row>
    <row r="248" spans="2:14" ht="18" customHeight="1" x14ac:dyDescent="0.4">
      <c r="N248" s="6"/>
    </row>
    <row r="249" spans="2:14" ht="18" customHeight="1" x14ac:dyDescent="0.4">
      <c r="N249" s="6"/>
    </row>
    <row r="250" spans="2:14" ht="18" customHeight="1" x14ac:dyDescent="0.4">
      <c r="N250" s="6"/>
    </row>
    <row r="251" spans="2:14" ht="18" customHeight="1" x14ac:dyDescent="0.4">
      <c r="N251" s="6"/>
    </row>
    <row r="252" spans="2:14" ht="18" customHeight="1" x14ac:dyDescent="0.4">
      <c r="N252" s="6"/>
    </row>
    <row r="253" spans="2:14" ht="18" customHeight="1" x14ac:dyDescent="0.4">
      <c r="N253" s="6"/>
    </row>
    <row r="254" spans="2:14" ht="18" customHeight="1" x14ac:dyDescent="0.4">
      <c r="N254" s="6"/>
    </row>
    <row r="255" spans="2:14" ht="18" customHeight="1" x14ac:dyDescent="0.4">
      <c r="N255" s="6"/>
    </row>
    <row r="256" spans="2:14" ht="18" customHeight="1" x14ac:dyDescent="0.4">
      <c r="N256" s="6"/>
    </row>
    <row r="257" spans="14:14" ht="18" customHeight="1" x14ac:dyDescent="0.4">
      <c r="N257" s="6"/>
    </row>
    <row r="258" spans="14:14" ht="18" customHeight="1" x14ac:dyDescent="0.4">
      <c r="N258" s="6"/>
    </row>
    <row r="259" spans="14:14" ht="18" customHeight="1" x14ac:dyDescent="0.4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2" max="16383" man="1"/>
    <brk id="103" max="16383" man="1"/>
    <brk id="154" max="16383" man="1"/>
    <brk id="20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권민지</cp:lastModifiedBy>
  <cp:lastPrinted>2020-03-12T06:41:53Z</cp:lastPrinted>
  <dcterms:created xsi:type="dcterms:W3CDTF">2015-06-13T08:19:18Z</dcterms:created>
  <dcterms:modified xsi:type="dcterms:W3CDTF">2020-05-27T01:24:41Z</dcterms:modified>
</cp:coreProperties>
</file>