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8_위암_gastric\결과지 생성중\"/>
    </mc:Choice>
  </mc:AlternateContent>
  <bookViews>
    <workbookView xWindow="0" yWindow="0" windowWidth="15360" windowHeight="9216" tabRatio="873" firstSheet="2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<sst xmlns="http://schemas.openxmlformats.org/spreadsheetml/2006/main" count="692" uniqueCount="344">
  <si>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</si>
  <si>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</si>
  <si>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</si>
  <si>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</si>
  <si>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</si>
  <si>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</si>
  <si>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</si>
  <si>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</si>
  <si>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</si>
  <si>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</si>
  <si>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</si>
  <si>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</si>
  <si>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</si>
  <si>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</si>
  <si>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</si>
  <si>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</si>
  <si>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</si>
  <si>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</si>
  <si>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</si>
  <si>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</si>
  <si>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</si>
  <si>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</si>
  <si>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</si>
  <si>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</si>
  <si>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</si>
  <si>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</si>
  <si>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</si>
  <si>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</si>
  <si>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</si>
  <si>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</si>
  <si>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</si>
  <si>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</si>
  <si>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</si>
  <si>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</si>
  <si>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</si>
  <si>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</si>
  <si>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</si>
  <si>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</si>
  <si>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</si>
  <si>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</si>
  <si>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</si>
  <si>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</si>
  <si>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</si>
  <si>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</si>
  <si>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</si>
  <si>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</si>
  <si>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</si>
  <si>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</si>
  <si>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</si>
  <si>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</si>
  <si>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</si>
  <si>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</si>
  <si>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</si>
  <si>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</si>
  <si>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</si>
  <si>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</si>
  <si>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</si>
  <si>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</si>
  <si>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</si>
  <si>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</si>
  <si>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</si>
  <si>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</si>
  <si>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</si>
  <si>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</si>
  <si>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</si>
  <si>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</si>
  <si>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</si>
  <si>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</si>
  <si>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</si>
  <si>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</si>
  <si>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</si>
  <si>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</si>
  <si>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</si>
  <si>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</si>
  <si>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</si>
  <si>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</si>
  <si>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</si>
  <si>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</si>
  <si>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</si>
  <si>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</si>
  <si>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</si>
  <si>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</si>
  <si>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</si>
  <si>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</si>
  <si>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</si>
  <si>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</si>
  <si>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</si>
  <si>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</si>
  <si>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</si>
  <si>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</si>
  <si>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</si>
  <si>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</si>
  <si>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</si>
  <si>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</si>
  <si>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</si>
  <si>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</si>
  <si>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</si>
  <si>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</si>
  <si>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</si>
  <si>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</si>
  <si>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</si>
  <si>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</si>
  <si>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</si>
  <si>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</si>
  <si>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</si>
  <si>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</si>
  <si>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</si>
  <si>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</si>
  <si>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</si>
  <si>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</si>
  <si>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</si>
  <si>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</si>
  <si>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</si>
  <si>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</si>
  <si>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</si>
  <si>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</si>
  <si>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</si>
  <si>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</si>
  <si>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</si>
  <si>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</si>
  <si>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</si>
  <si>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</si>
  <si>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</si>
  <si>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</si>
  <si>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</si>
  <si>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</si>
  <si>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</si>
  <si>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</si>
  <si>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</si>
  <si>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</si>
  <si>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</si>
  <si>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</si>
  <si>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</si>
  <si>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</si>
  <si>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</si>
  <si>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</si>
  <si>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</si>
  <si>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</si>
  <si>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</si>
  <si>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</si>
  <si>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</si>
  <si>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</si>
  <si>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</si>
  <si>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</si>
  <si>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</si>
  <si>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</si>
  <si>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</si>
  <si>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</si>
  <si>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</si>
  <si>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</si>
  <si>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</si>
  <si>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</si>
  <si>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</si>
  <si>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</si>
  <si>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</si>
  <si>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</si>
  <si>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</si>
  <si>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</si>
  <si>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</si>
  <si>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</si>
  <si>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</si>
  <si>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</si>
  <si>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</si>
  <si>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</si>
  <si>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</si>
  <si>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</si>
  <si>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</si>
  <si>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</si>
  <si>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</si>
  <si>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</si>
  <si>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</si>
  <si>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</si>
  <si>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</si>
  <si>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</si>
  <si>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</si>
  <si>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</si>
  <si>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</si>
  <si>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</si>
  <si>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</si>
  <si>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</si>
  <si>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</si>
  <si>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</si>
  <si>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</si>
  <si>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</si>
  <si>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</si>
  <si>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</si>
  <si>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</si>
  <si>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</si>
  <si>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</si>
  <si>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</si>
  <si>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</si>
  <si>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</si>
  <si>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</si>
  <si>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</si>
  <si>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</si>
  <si>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</si>
  <si>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</si>
  <si>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</si>
  <si>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</si>
  <si>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</si>
  <si>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</si>
  <si>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</si>
  <si>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</si>
  <si>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</si>
  <si>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</si>
  <si>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</si>
  <si>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</si>
  <si>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</si>
  <si>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</si>
  <si>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</si>
  <si>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</si>
  <si>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</si>
  <si>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</si>
  <si>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</si>
  <si>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</si>
  <si>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</si>
  <si>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</si>
  <si>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</si>
  <si>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</si>
  <si>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</si>
  <si>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</si>
  <si>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</si>
  <si>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</si>
  <si>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</si>
  <si>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</si>
  <si>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</si>
  <si>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</si>
  <si>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</si>
  <si>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</si>
  <si>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</si>
  <si>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</si>
  <si>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</si>
  <si>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</si>
  <si>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</si>
  <si>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</si>
  <si>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</si>
  <si>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</si>
  <si>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</si>
  <si>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</si>
  <si>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</si>
  <si>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</si>
  <si>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</si>
  <si>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</si>
  <si>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</si>
  <si>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</si>
  <si>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</si>
  <si>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</si>
  <si>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</si>
  <si>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</si>
  <si>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</si>
  <si>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</si>
  <si>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</si>
  <si>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</si>
  <si>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</si>
  <si>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</si>
  <si>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</si>
  <si>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</si>
  <si>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</si>
  <si>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</si>
  <si>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</si>
  <si>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</si>
  <si>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</si>
  <si>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</si>
  <si>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</si>
  <si>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</si>
  <si>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</si>
  <si>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</si>
  <si>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</si>
  <si>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</si>
  <si>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</si>
  <si>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</si>
  <si>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</si>
  <si>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</si>
  <si>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</si>
  <si>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</si>
  <si>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출력시각</t>
    <phoneticPr fontId="1" type="noConversion"/>
  </si>
  <si>
    <t>에너지(kcal)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</si>
  <si>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</si>
  <si>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</si>
  <si>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</si>
  <si>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</si>
  <si>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</si>
  <si>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</si>
  <si>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평균필요량</t>
    <phoneticPr fontId="1" type="noConversion"/>
  </si>
  <si>
    <t>권장섭취량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</si>
  <si>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</si>
  <si>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</si>
  <si>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</si>
  <si>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</si>
  <si>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</si>
  <si>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</si>
  <si>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</si>
  <si>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</si>
  <si>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</si>
  <si>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</si>
  <si>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</si>
  <si>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</si>
  <si>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</si>
  <si>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</si>
  <si>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</si>
  <si>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</si>
  <si>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</si>
  <si>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</si>
  <si>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</si>
  <si>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</si>
  <si>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</si>
  <si>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(설문지 : FFQ 95문항 설문지, 사용자 : 진은숙, ID : H1800026)</t>
  </si>
  <si>
    <t>2020년 07월 03일 11:41:07</t>
  </si>
  <si>
    <t>다량영양소</t>
    <phoneticPr fontId="1" type="noConversion"/>
  </si>
  <si>
    <t>열량영양소</t>
    <phoneticPr fontId="1" type="noConversion"/>
  </si>
  <si>
    <t>n-6불포화</t>
    <phoneticPr fontId="1" type="noConversion"/>
  </si>
  <si>
    <t>충분섭취량</t>
    <phoneticPr fontId="1" type="noConversion"/>
  </si>
  <si>
    <t>상한섭취량</t>
    <phoneticPr fontId="1" type="noConversion"/>
  </si>
  <si>
    <t>지용성 비타민</t>
    <phoneticPr fontId="1" type="noConversion"/>
  </si>
  <si>
    <t>비타민K</t>
    <phoneticPr fontId="1" type="noConversion"/>
  </si>
  <si>
    <t>리보플라빈</t>
    <phoneticPr fontId="1" type="noConversion"/>
  </si>
  <si>
    <t>비타민B12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</si>
  <si>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</si>
  <si>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</si>
  <si>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</si>
  <si>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</si>
  <si>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</si>
  <si>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</si>
  <si>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</si>
  <si>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</si>
  <si>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</si>
  <si>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</si>
  <si>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</si>
  <si>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</si>
  <si>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</si>
  <si>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</si>
  <si>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</si>
  <si>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</si>
  <si>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</si>
  <si>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</si>
  <si>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</si>
  <si>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</si>
  <si>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</si>
  <si>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</si>
  <si>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</si>
  <si>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</si>
  <si>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H1800026</t>
  </si>
  <si>
    <t>진은숙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</si>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</sst>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72.224945000000005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340592"/>
        <c:axId val="506341768"/>
      </c:barChart>
      <c:catAx>
        <c:axId val="506340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341768"/>
        <c:crosses val="autoZero"/>
        <c:auto val="1"/>
        <c:lblAlgn val="ctr"/>
        <c:lblOffset val="100"/>
        <c:noMultiLvlLbl val="0"/>
      </c:catAx>
      <c:valAx>
        <c:axId val="506341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340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3.2031350000000001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164280"/>
        <c:axId val="613765624"/>
      </c:barChart>
      <c:catAx>
        <c:axId val="519164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65624"/>
        <c:crosses val="autoZero"/>
        <c:auto val="1"/>
        <c:lblAlgn val="ctr"/>
        <c:lblOffset val="100"/>
        <c:noMultiLvlLbl val="0"/>
      </c:catAx>
      <c:valAx>
        <c:axId val="613765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164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5.1512190000000002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66408"/>
        <c:axId val="613766800"/>
      </c:barChart>
      <c:catAx>
        <c:axId val="613766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66800"/>
        <c:crosses val="autoZero"/>
        <c:auto val="1"/>
        <c:lblAlgn val="ctr"/>
        <c:lblOffset val="100"/>
        <c:noMultiLvlLbl val="0"/>
      </c:catAx>
      <c:valAx>
        <c:axId val="613766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66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1361.3440000000001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67584"/>
        <c:axId val="613767976"/>
      </c:barChart>
      <c:catAx>
        <c:axId val="613767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67976"/>
        <c:crosses val="autoZero"/>
        <c:auto val="1"/>
        <c:lblAlgn val="ctr"/>
        <c:lblOffset val="100"/>
        <c:noMultiLvlLbl val="0"/>
      </c:catAx>
      <c:valAx>
        <c:axId val="613767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67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5098.34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68760"/>
        <c:axId val="613769152"/>
      </c:barChart>
      <c:catAx>
        <c:axId val="613768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69152"/>
        <c:crosses val="autoZero"/>
        <c:auto val="1"/>
        <c:lblAlgn val="ctr"/>
        <c:lblOffset val="100"/>
        <c:noMultiLvlLbl val="0"/>
      </c:catAx>
      <c:valAx>
        <c:axId val="61376915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68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344.55453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964672"/>
        <c:axId val="613965064"/>
      </c:barChart>
      <c:catAx>
        <c:axId val="613964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965064"/>
        <c:crosses val="autoZero"/>
        <c:auto val="1"/>
        <c:lblAlgn val="ctr"/>
        <c:lblOffset val="100"/>
        <c:noMultiLvlLbl val="0"/>
      </c:catAx>
      <c:valAx>
        <c:axId val="613965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964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222.37121999999999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965848"/>
        <c:axId val="613966240"/>
      </c:barChart>
      <c:catAx>
        <c:axId val="613965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966240"/>
        <c:crosses val="autoZero"/>
        <c:auto val="1"/>
        <c:lblAlgn val="ctr"/>
        <c:lblOffset val="100"/>
        <c:noMultiLvlLbl val="0"/>
      </c:catAx>
      <c:valAx>
        <c:axId val="613966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965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11.420014999999999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967024"/>
        <c:axId val="613967416"/>
      </c:barChart>
      <c:catAx>
        <c:axId val="613967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967416"/>
        <c:crosses val="autoZero"/>
        <c:auto val="1"/>
        <c:lblAlgn val="ctr"/>
        <c:lblOffset val="100"/>
        <c:noMultiLvlLbl val="0"/>
      </c:catAx>
      <c:valAx>
        <c:axId val="6139674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967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796.64995999999996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1445432"/>
        <c:axId val="611445824"/>
      </c:barChart>
      <c:catAx>
        <c:axId val="611445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445824"/>
        <c:crosses val="autoZero"/>
        <c:auto val="1"/>
        <c:lblAlgn val="ctr"/>
        <c:lblOffset val="100"/>
        <c:noMultiLvlLbl val="0"/>
      </c:catAx>
      <c:valAx>
        <c:axId val="61144582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1445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0.16362726999999999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1446608"/>
        <c:axId val="611447000"/>
      </c:barChart>
      <c:catAx>
        <c:axId val="611446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447000"/>
        <c:crosses val="autoZero"/>
        <c:auto val="1"/>
        <c:lblAlgn val="ctr"/>
        <c:lblOffset val="100"/>
        <c:noMultiLvlLbl val="0"/>
      </c:catAx>
      <c:valAx>
        <c:axId val="611447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1446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3.8817390000000001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1447784"/>
        <c:axId val="611448176"/>
      </c:barChart>
      <c:catAx>
        <c:axId val="611447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448176"/>
        <c:crosses val="autoZero"/>
        <c:auto val="1"/>
        <c:lblAlgn val="ctr"/>
        <c:lblOffset val="100"/>
        <c:noMultiLvlLbl val="0"/>
      </c:catAx>
      <c:valAx>
        <c:axId val="6114481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1447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40.370987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218064"/>
        <c:axId val="516218456"/>
      </c:barChart>
      <c:catAx>
        <c:axId val="516218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218456"/>
        <c:crosses val="autoZero"/>
        <c:auto val="1"/>
        <c:lblAlgn val="ctr"/>
        <c:lblOffset val="100"/>
        <c:noMultiLvlLbl val="0"/>
      </c:catAx>
      <c:valAx>
        <c:axId val="5162184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218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122.40038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4080600"/>
        <c:axId val="444080992"/>
      </c:barChart>
      <c:catAx>
        <c:axId val="444080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080992"/>
        <c:crosses val="autoZero"/>
        <c:auto val="1"/>
        <c:lblAlgn val="ctr"/>
        <c:lblOffset val="100"/>
        <c:noMultiLvlLbl val="0"/>
      </c:catAx>
      <c:valAx>
        <c:axId val="444080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4080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73.417779999999993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4081384"/>
        <c:axId val="444081776"/>
      </c:barChart>
      <c:catAx>
        <c:axId val="444081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081776"/>
        <c:crosses val="autoZero"/>
        <c:auto val="1"/>
        <c:lblAlgn val="ctr"/>
        <c:lblOffset val="100"/>
        <c:noMultiLvlLbl val="0"/>
      </c:catAx>
      <c:valAx>
        <c:axId val="444081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4081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12.831</c:v>
                </c:pt>
                <c:pt idx="1">
                  <c:v>13.42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44082560"/>
        <c:axId val="444082952"/>
      </c:barChart>
      <c:catAx>
        <c:axId val="444082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082952"/>
        <c:crosses val="autoZero"/>
        <c:auto val="1"/>
        <c:lblAlgn val="ctr"/>
        <c:lblOffset val="100"/>
        <c:noMultiLvlLbl val="0"/>
      </c:catAx>
      <c:valAx>
        <c:axId val="444082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4082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13.630993999999999</c:v>
                </c:pt>
                <c:pt idx="1">
                  <c:v>13.872149</c:v>
                </c:pt>
                <c:pt idx="2">
                  <c:v>12.278575999999999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1160.8639000000001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4084128"/>
        <c:axId val="437347768"/>
      </c:barChart>
      <c:catAx>
        <c:axId val="444084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7347768"/>
        <c:crosses val="autoZero"/>
        <c:auto val="1"/>
        <c:lblAlgn val="ctr"/>
        <c:lblOffset val="100"/>
        <c:noMultiLvlLbl val="0"/>
      </c:catAx>
      <c:valAx>
        <c:axId val="4373477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4084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28.826848999999999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7348552"/>
        <c:axId val="437348944"/>
      </c:barChart>
      <c:catAx>
        <c:axId val="437348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7348944"/>
        <c:crosses val="autoZero"/>
        <c:auto val="1"/>
        <c:lblAlgn val="ctr"/>
        <c:lblOffset val="100"/>
        <c:noMultiLvlLbl val="0"/>
      </c:catAx>
      <c:valAx>
        <c:axId val="437348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7348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71.522000000000006</c:v>
                </c:pt>
                <c:pt idx="1">
                  <c:v>11.337999999999999</c:v>
                </c:pt>
                <c:pt idx="2">
                  <c:v>17.14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37349728"/>
        <c:axId val="437350120"/>
      </c:barChart>
      <c:catAx>
        <c:axId val="437349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7350120"/>
        <c:crosses val="autoZero"/>
        <c:auto val="1"/>
        <c:lblAlgn val="ctr"/>
        <c:lblOffset val="100"/>
        <c:noMultiLvlLbl val="0"/>
      </c:catAx>
      <c:valAx>
        <c:axId val="437350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7349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2129.7489999999998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7350904"/>
        <c:axId val="437351296"/>
      </c:barChart>
      <c:catAx>
        <c:axId val="437350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7351296"/>
        <c:crosses val="autoZero"/>
        <c:auto val="1"/>
        <c:lblAlgn val="ctr"/>
        <c:lblOffset val="100"/>
        <c:noMultiLvlLbl val="0"/>
      </c:catAx>
      <c:valAx>
        <c:axId val="4373512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7350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250.78716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8570744"/>
        <c:axId val="438571136"/>
      </c:barChart>
      <c:catAx>
        <c:axId val="438570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8571136"/>
        <c:crosses val="autoZero"/>
        <c:auto val="1"/>
        <c:lblAlgn val="ctr"/>
        <c:lblOffset val="100"/>
        <c:noMultiLvlLbl val="0"/>
      </c:catAx>
      <c:valAx>
        <c:axId val="4385711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8570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822.41907000000003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8571920"/>
        <c:axId val="438572312"/>
      </c:barChart>
      <c:catAx>
        <c:axId val="438571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8572312"/>
        <c:crosses val="autoZero"/>
        <c:auto val="1"/>
        <c:lblAlgn val="ctr"/>
        <c:lblOffset val="100"/>
        <c:noMultiLvlLbl val="0"/>
      </c:catAx>
      <c:valAx>
        <c:axId val="438572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8571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4.3855133000000004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219632"/>
        <c:axId val="516217280"/>
      </c:barChart>
      <c:catAx>
        <c:axId val="516219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217280"/>
        <c:crosses val="autoZero"/>
        <c:auto val="1"/>
        <c:lblAlgn val="ctr"/>
        <c:lblOffset val="100"/>
        <c:noMultiLvlLbl val="0"/>
      </c:catAx>
      <c:valAx>
        <c:axId val="516217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219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9035.93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8573096"/>
        <c:axId val="438573488"/>
      </c:barChart>
      <c:catAx>
        <c:axId val="438573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8573488"/>
        <c:crosses val="autoZero"/>
        <c:auto val="1"/>
        <c:lblAlgn val="ctr"/>
        <c:lblOffset val="100"/>
        <c:noMultiLvlLbl val="0"/>
      </c:catAx>
      <c:valAx>
        <c:axId val="438573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8573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20.315372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789048"/>
        <c:axId val="507789440"/>
      </c:barChart>
      <c:catAx>
        <c:axId val="507789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789440"/>
        <c:crosses val="autoZero"/>
        <c:auto val="1"/>
        <c:lblAlgn val="ctr"/>
        <c:lblOffset val="100"/>
        <c:noMultiLvlLbl val="0"/>
      </c:catAx>
      <c:valAx>
        <c:axId val="507789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789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2.0629493999999999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790224"/>
        <c:axId val="507790616"/>
      </c:barChart>
      <c:catAx>
        <c:axId val="507790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790616"/>
        <c:crosses val="autoZero"/>
        <c:auto val="1"/>
        <c:lblAlgn val="ctr"/>
        <c:lblOffset val="100"/>
        <c:noMultiLvlLbl val="0"/>
      </c:catAx>
      <c:valAx>
        <c:axId val="507790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790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749.58325000000002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216496"/>
        <c:axId val="243652704"/>
      </c:barChart>
      <c:catAx>
        <c:axId val="516216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3652704"/>
        <c:crosses val="autoZero"/>
        <c:auto val="1"/>
        <c:lblAlgn val="ctr"/>
        <c:lblOffset val="100"/>
        <c:noMultiLvlLbl val="0"/>
      </c:catAx>
      <c:valAx>
        <c:axId val="243652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216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2.2368279000000002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3655056"/>
        <c:axId val="243655448"/>
      </c:barChart>
      <c:catAx>
        <c:axId val="243655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3655448"/>
        <c:crosses val="autoZero"/>
        <c:auto val="1"/>
        <c:lblAlgn val="ctr"/>
        <c:lblOffset val="100"/>
        <c:noMultiLvlLbl val="0"/>
      </c:catAx>
      <c:valAx>
        <c:axId val="2436554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3655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19.981013999999998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3654272"/>
        <c:axId val="243655840"/>
      </c:barChart>
      <c:catAx>
        <c:axId val="243654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3655840"/>
        <c:crosses val="autoZero"/>
        <c:auto val="1"/>
        <c:lblAlgn val="ctr"/>
        <c:lblOffset val="100"/>
        <c:noMultiLvlLbl val="0"/>
      </c:catAx>
      <c:valAx>
        <c:axId val="243655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3654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2.0629493999999999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7270424"/>
        <c:axId val="437269640"/>
      </c:barChart>
      <c:catAx>
        <c:axId val="437270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7269640"/>
        <c:crosses val="autoZero"/>
        <c:auto val="1"/>
        <c:lblAlgn val="ctr"/>
        <c:lblOffset val="100"/>
        <c:noMultiLvlLbl val="0"/>
      </c:catAx>
      <c:valAx>
        <c:axId val="437269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7270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1184.6452999999999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3543048"/>
        <c:axId val="243542264"/>
      </c:barChart>
      <c:catAx>
        <c:axId val="243543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3542264"/>
        <c:crosses val="autoZero"/>
        <c:auto val="1"/>
        <c:lblAlgn val="ctr"/>
        <c:lblOffset val="100"/>
        <c:noMultiLvlLbl val="0"/>
      </c:catAx>
      <c:valAx>
        <c:axId val="243542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3543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5.8801794000000003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2409216"/>
        <c:axId val="612407256"/>
      </c:barChart>
      <c:catAx>
        <c:axId val="612409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407256"/>
        <c:crosses val="autoZero"/>
        <c:auto val="1"/>
        <c:lblAlgn val="ctr"/>
        <c:lblOffset val="100"/>
        <c:noMultiLvlLbl val="0"/>
      </c:catAx>
      <c:valAx>
        <c:axId val="612407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409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56212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40559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진은숙, ID : H1800026)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07월 03일 11:41:07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1800</v>
      </c>
      <c r="C6" s="59">
        <f>'DRIs DATA 입력'!C6</f>
        <v>2129.7489999999998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72.224945000000005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40.370987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71.522000000000006</v>
      </c>
      <c r="G8" s="59">
        <f>'DRIs DATA 입력'!G8</f>
        <v>11.337999999999999</v>
      </c>
      <c r="H8" s="59">
        <f>'DRIs DATA 입력'!H8</f>
        <v>17.14</v>
      </c>
      <c r="I8" s="46"/>
      <c r="J8" s="59" t="s">
        <v>216</v>
      </c>
      <c r="K8" s="59">
        <f>'DRIs DATA 입력'!K8</f>
        <v>12.831</v>
      </c>
      <c r="L8" s="59">
        <f>'DRIs DATA 입력'!L8</f>
        <v>13.42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1160.8639000000001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28.826848999999999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4.3855133000000004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749.58325000000002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4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250.78716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2.4165583000000002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2.2368279000000002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19.981013999999998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2.0629493999999999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1184.6452999999999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5.8801794000000003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3.2031350000000001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5.1512190000000002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822.41907000000003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1361.3440000000001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9035.93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5098.34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344.55453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222.37121999999999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4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20.315372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11.420014999999999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796.64995999999996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0.16362726999999999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3.8817390000000001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122.40038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73.417779999999993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C10" sqref="C10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305</v>
      </c>
      <c r="B1" s="61" t="s">
        <v>306</v>
      </c>
      <c r="G1" s="62" t="s">
        <v>275</v>
      </c>
      <c r="H1" s="61" t="s">
        <v>307</v>
      </c>
    </row>
    <row r="3" spans="1:27" x14ac:dyDescent="0.4">
      <c r="A3" s="68" t="s">
        <v>308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4">
      <c r="A4" s="67" t="s">
        <v>276</v>
      </c>
      <c r="B4" s="67"/>
      <c r="C4" s="67"/>
      <c r="E4" s="69" t="s">
        <v>309</v>
      </c>
      <c r="F4" s="70"/>
      <c r="G4" s="70"/>
      <c r="H4" s="71"/>
      <c r="J4" s="69" t="s">
        <v>277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278</v>
      </c>
      <c r="V4" s="67"/>
      <c r="W4" s="67"/>
      <c r="X4" s="67"/>
      <c r="Y4" s="67"/>
      <c r="Z4" s="67"/>
    </row>
    <row r="5" spans="1:27" x14ac:dyDescent="0.4">
      <c r="A5" s="65"/>
      <c r="B5" s="65" t="s">
        <v>279</v>
      </c>
      <c r="C5" s="65" t="s">
        <v>280</v>
      </c>
      <c r="E5" s="65"/>
      <c r="F5" s="65" t="s">
        <v>50</v>
      </c>
      <c r="G5" s="65" t="s">
        <v>281</v>
      </c>
      <c r="H5" s="65" t="s">
        <v>46</v>
      </c>
      <c r="J5" s="65"/>
      <c r="K5" s="65" t="s">
        <v>282</v>
      </c>
      <c r="L5" s="65" t="s">
        <v>310</v>
      </c>
      <c r="N5" s="65"/>
      <c r="O5" s="65" t="s">
        <v>283</v>
      </c>
      <c r="P5" s="65" t="s">
        <v>284</v>
      </c>
      <c r="Q5" s="65" t="s">
        <v>311</v>
      </c>
      <c r="R5" s="65" t="s">
        <v>312</v>
      </c>
      <c r="S5" s="65" t="s">
        <v>280</v>
      </c>
      <c r="U5" s="65"/>
      <c r="V5" s="65" t="s">
        <v>283</v>
      </c>
      <c r="W5" s="65" t="s">
        <v>284</v>
      </c>
      <c r="X5" s="65" t="s">
        <v>311</v>
      </c>
      <c r="Y5" s="65" t="s">
        <v>312</v>
      </c>
      <c r="Z5" s="65" t="s">
        <v>280</v>
      </c>
    </row>
    <row r="6" spans="1:27" x14ac:dyDescent="0.4">
      <c r="A6" s="65" t="s">
        <v>276</v>
      </c>
      <c r="B6" s="65">
        <v>1800</v>
      </c>
      <c r="C6" s="65">
        <v>2129.7489999999998</v>
      </c>
      <c r="E6" s="65" t="s">
        <v>285</v>
      </c>
      <c r="F6" s="65">
        <v>55</v>
      </c>
      <c r="G6" s="65">
        <v>15</v>
      </c>
      <c r="H6" s="65">
        <v>7</v>
      </c>
      <c r="J6" s="65" t="s">
        <v>285</v>
      </c>
      <c r="K6" s="65">
        <v>0.1</v>
      </c>
      <c r="L6" s="65">
        <v>4</v>
      </c>
      <c r="N6" s="65" t="s">
        <v>286</v>
      </c>
      <c r="O6" s="65">
        <v>40</v>
      </c>
      <c r="P6" s="65">
        <v>50</v>
      </c>
      <c r="Q6" s="65">
        <v>0</v>
      </c>
      <c r="R6" s="65">
        <v>0</v>
      </c>
      <c r="S6" s="65">
        <v>72.224945000000005</v>
      </c>
      <c r="U6" s="65" t="s">
        <v>287</v>
      </c>
      <c r="V6" s="65">
        <v>0</v>
      </c>
      <c r="W6" s="65">
        <v>0</v>
      </c>
      <c r="X6" s="65">
        <v>20</v>
      </c>
      <c r="Y6" s="65">
        <v>0</v>
      </c>
      <c r="Z6" s="65">
        <v>40.370987</v>
      </c>
    </row>
    <row r="7" spans="1:27" x14ac:dyDescent="0.4">
      <c r="E7" s="65" t="s">
        <v>288</v>
      </c>
      <c r="F7" s="65">
        <v>65</v>
      </c>
      <c r="G7" s="65">
        <v>30</v>
      </c>
      <c r="H7" s="65">
        <v>20</v>
      </c>
      <c r="J7" s="65" t="s">
        <v>288</v>
      </c>
      <c r="K7" s="65">
        <v>1</v>
      </c>
      <c r="L7" s="65">
        <v>10</v>
      </c>
    </row>
    <row r="8" spans="1:27" x14ac:dyDescent="0.4">
      <c r="E8" s="65" t="s">
        <v>289</v>
      </c>
      <c r="F8" s="65">
        <v>71.522000000000006</v>
      </c>
      <c r="G8" s="65">
        <v>11.337999999999999</v>
      </c>
      <c r="H8" s="65">
        <v>17.14</v>
      </c>
      <c r="J8" s="65" t="s">
        <v>289</v>
      </c>
      <c r="K8" s="65">
        <v>12.831</v>
      </c>
      <c r="L8" s="65">
        <v>13.42</v>
      </c>
    </row>
    <row r="13" spans="1:27" x14ac:dyDescent="0.4">
      <c r="A13" s="66" t="s">
        <v>313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4">
      <c r="A14" s="67" t="s">
        <v>290</v>
      </c>
      <c r="B14" s="67"/>
      <c r="C14" s="67"/>
      <c r="D14" s="67"/>
      <c r="E14" s="67"/>
      <c r="F14" s="67"/>
      <c r="H14" s="67" t="s">
        <v>291</v>
      </c>
      <c r="I14" s="67"/>
      <c r="J14" s="67"/>
      <c r="K14" s="67"/>
      <c r="L14" s="67"/>
      <c r="M14" s="67"/>
      <c r="O14" s="67" t="s">
        <v>292</v>
      </c>
      <c r="P14" s="67"/>
      <c r="Q14" s="67"/>
      <c r="R14" s="67"/>
      <c r="S14" s="67"/>
      <c r="T14" s="67"/>
      <c r="V14" s="67" t="s">
        <v>314</v>
      </c>
      <c r="W14" s="67"/>
      <c r="X14" s="67"/>
      <c r="Y14" s="67"/>
      <c r="Z14" s="67"/>
      <c r="AA14" s="67"/>
    </row>
    <row r="15" spans="1:27" x14ac:dyDescent="0.4">
      <c r="A15" s="65"/>
      <c r="B15" s="65" t="s">
        <v>283</v>
      </c>
      <c r="C15" s="65" t="s">
        <v>284</v>
      </c>
      <c r="D15" s="65" t="s">
        <v>311</v>
      </c>
      <c r="E15" s="65" t="s">
        <v>312</v>
      </c>
      <c r="F15" s="65" t="s">
        <v>280</v>
      </c>
      <c r="H15" s="65"/>
      <c r="I15" s="65" t="s">
        <v>283</v>
      </c>
      <c r="J15" s="65" t="s">
        <v>284</v>
      </c>
      <c r="K15" s="65" t="s">
        <v>311</v>
      </c>
      <c r="L15" s="65" t="s">
        <v>312</v>
      </c>
      <c r="M15" s="65" t="s">
        <v>280</v>
      </c>
      <c r="O15" s="65"/>
      <c r="P15" s="65" t="s">
        <v>283</v>
      </c>
      <c r="Q15" s="65" t="s">
        <v>284</v>
      </c>
      <c r="R15" s="65" t="s">
        <v>311</v>
      </c>
      <c r="S15" s="65" t="s">
        <v>312</v>
      </c>
      <c r="T15" s="65" t="s">
        <v>280</v>
      </c>
      <c r="V15" s="65"/>
      <c r="W15" s="65" t="s">
        <v>283</v>
      </c>
      <c r="X15" s="65" t="s">
        <v>284</v>
      </c>
      <c r="Y15" s="65" t="s">
        <v>311</v>
      </c>
      <c r="Z15" s="65" t="s">
        <v>312</v>
      </c>
      <c r="AA15" s="65" t="s">
        <v>280</v>
      </c>
    </row>
    <row r="16" spans="1:27" x14ac:dyDescent="0.4">
      <c r="A16" s="65" t="s">
        <v>293</v>
      </c>
      <c r="B16" s="65">
        <v>430</v>
      </c>
      <c r="C16" s="65">
        <v>600</v>
      </c>
      <c r="D16" s="65">
        <v>0</v>
      </c>
      <c r="E16" s="65">
        <v>3000</v>
      </c>
      <c r="F16" s="65">
        <v>1160.8639000000001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28.826848999999999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4.3855133000000004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749.58325000000002</v>
      </c>
    </row>
    <row r="23" spans="1:62" x14ac:dyDescent="0.4">
      <c r="A23" s="66" t="s">
        <v>294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4">
      <c r="A24" s="67" t="s">
        <v>295</v>
      </c>
      <c r="B24" s="67"/>
      <c r="C24" s="67"/>
      <c r="D24" s="67"/>
      <c r="E24" s="67"/>
      <c r="F24" s="67"/>
      <c r="H24" s="67" t="s">
        <v>296</v>
      </c>
      <c r="I24" s="67"/>
      <c r="J24" s="67"/>
      <c r="K24" s="67"/>
      <c r="L24" s="67"/>
      <c r="M24" s="67"/>
      <c r="O24" s="67" t="s">
        <v>315</v>
      </c>
      <c r="P24" s="67"/>
      <c r="Q24" s="67"/>
      <c r="R24" s="67"/>
      <c r="S24" s="67"/>
      <c r="T24" s="67"/>
      <c r="V24" s="67" t="s">
        <v>297</v>
      </c>
      <c r="W24" s="67"/>
      <c r="X24" s="67"/>
      <c r="Y24" s="67"/>
      <c r="Z24" s="67"/>
      <c r="AA24" s="67"/>
      <c r="AC24" s="67" t="s">
        <v>298</v>
      </c>
      <c r="AD24" s="67"/>
      <c r="AE24" s="67"/>
      <c r="AF24" s="67"/>
      <c r="AG24" s="67"/>
      <c r="AH24" s="67"/>
      <c r="AJ24" s="67" t="s">
        <v>299</v>
      </c>
      <c r="AK24" s="67"/>
      <c r="AL24" s="67"/>
      <c r="AM24" s="67"/>
      <c r="AN24" s="67"/>
      <c r="AO24" s="67"/>
      <c r="AQ24" s="67" t="s">
        <v>316</v>
      </c>
      <c r="AR24" s="67"/>
      <c r="AS24" s="67"/>
      <c r="AT24" s="67"/>
      <c r="AU24" s="67"/>
      <c r="AV24" s="67"/>
      <c r="AX24" s="67" t="s">
        <v>300</v>
      </c>
      <c r="AY24" s="67"/>
      <c r="AZ24" s="67"/>
      <c r="BA24" s="67"/>
      <c r="BB24" s="67"/>
      <c r="BC24" s="67"/>
      <c r="BE24" s="67" t="s">
        <v>301</v>
      </c>
      <c r="BF24" s="67"/>
      <c r="BG24" s="67"/>
      <c r="BH24" s="67"/>
      <c r="BI24" s="67"/>
      <c r="BJ24" s="67"/>
    </row>
    <row r="25" spans="1:62" x14ac:dyDescent="0.4">
      <c r="A25" s="65"/>
      <c r="B25" s="65" t="s">
        <v>283</v>
      </c>
      <c r="C25" s="65" t="s">
        <v>284</v>
      </c>
      <c r="D25" s="65" t="s">
        <v>311</v>
      </c>
      <c r="E25" s="65" t="s">
        <v>312</v>
      </c>
      <c r="F25" s="65" t="s">
        <v>280</v>
      </c>
      <c r="H25" s="65"/>
      <c r="I25" s="65" t="s">
        <v>283</v>
      </c>
      <c r="J25" s="65" t="s">
        <v>284</v>
      </c>
      <c r="K25" s="65" t="s">
        <v>311</v>
      </c>
      <c r="L25" s="65" t="s">
        <v>312</v>
      </c>
      <c r="M25" s="65" t="s">
        <v>280</v>
      </c>
      <c r="O25" s="65"/>
      <c r="P25" s="65" t="s">
        <v>283</v>
      </c>
      <c r="Q25" s="65" t="s">
        <v>284</v>
      </c>
      <c r="R25" s="65" t="s">
        <v>311</v>
      </c>
      <c r="S25" s="65" t="s">
        <v>312</v>
      </c>
      <c r="T25" s="65" t="s">
        <v>280</v>
      </c>
      <c r="V25" s="65"/>
      <c r="W25" s="65" t="s">
        <v>283</v>
      </c>
      <c r="X25" s="65" t="s">
        <v>284</v>
      </c>
      <c r="Y25" s="65" t="s">
        <v>311</v>
      </c>
      <c r="Z25" s="65" t="s">
        <v>312</v>
      </c>
      <c r="AA25" s="65" t="s">
        <v>280</v>
      </c>
      <c r="AC25" s="65"/>
      <c r="AD25" s="65" t="s">
        <v>283</v>
      </c>
      <c r="AE25" s="65" t="s">
        <v>284</v>
      </c>
      <c r="AF25" s="65" t="s">
        <v>311</v>
      </c>
      <c r="AG25" s="65" t="s">
        <v>312</v>
      </c>
      <c r="AH25" s="65" t="s">
        <v>280</v>
      </c>
      <c r="AJ25" s="65"/>
      <c r="AK25" s="65" t="s">
        <v>283</v>
      </c>
      <c r="AL25" s="65" t="s">
        <v>284</v>
      </c>
      <c r="AM25" s="65" t="s">
        <v>311</v>
      </c>
      <c r="AN25" s="65" t="s">
        <v>312</v>
      </c>
      <c r="AO25" s="65" t="s">
        <v>280</v>
      </c>
      <c r="AQ25" s="65"/>
      <c r="AR25" s="65" t="s">
        <v>283</v>
      </c>
      <c r="AS25" s="65" t="s">
        <v>284</v>
      </c>
      <c r="AT25" s="65" t="s">
        <v>311</v>
      </c>
      <c r="AU25" s="65" t="s">
        <v>312</v>
      </c>
      <c r="AV25" s="65" t="s">
        <v>280</v>
      </c>
      <c r="AX25" s="65"/>
      <c r="AY25" s="65" t="s">
        <v>283</v>
      </c>
      <c r="AZ25" s="65" t="s">
        <v>284</v>
      </c>
      <c r="BA25" s="65" t="s">
        <v>311</v>
      </c>
      <c r="BB25" s="65" t="s">
        <v>312</v>
      </c>
      <c r="BC25" s="65" t="s">
        <v>280</v>
      </c>
      <c r="BE25" s="65"/>
      <c r="BF25" s="65" t="s">
        <v>283</v>
      </c>
      <c r="BG25" s="65" t="s">
        <v>284</v>
      </c>
      <c r="BH25" s="65" t="s">
        <v>311</v>
      </c>
      <c r="BI25" s="65" t="s">
        <v>312</v>
      </c>
      <c r="BJ25" s="65" t="s">
        <v>280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250.78716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2.4165583000000002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2.2368279000000002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19.981013999999998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2.0629493999999999</v>
      </c>
      <c r="AJ26" s="65" t="s">
        <v>302</v>
      </c>
      <c r="AK26" s="65">
        <v>320</v>
      </c>
      <c r="AL26" s="65">
        <v>400</v>
      </c>
      <c r="AM26" s="65">
        <v>0</v>
      </c>
      <c r="AN26" s="65">
        <v>1000</v>
      </c>
      <c r="AO26" s="65">
        <v>1184.6452999999999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5.8801794000000003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3.2031350000000001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5.1512190000000002</v>
      </c>
    </row>
    <row r="33" spans="1:68" x14ac:dyDescent="0.4">
      <c r="A33" s="66" t="s">
        <v>303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7" t="s">
        <v>317</v>
      </c>
      <c r="B34" s="67"/>
      <c r="C34" s="67"/>
      <c r="D34" s="67"/>
      <c r="E34" s="67"/>
      <c r="F34" s="67"/>
      <c r="H34" s="67" t="s">
        <v>318</v>
      </c>
      <c r="I34" s="67"/>
      <c r="J34" s="67"/>
      <c r="K34" s="67"/>
      <c r="L34" s="67"/>
      <c r="M34" s="67"/>
      <c r="O34" s="67" t="s">
        <v>319</v>
      </c>
      <c r="P34" s="67"/>
      <c r="Q34" s="67"/>
      <c r="R34" s="67"/>
      <c r="S34" s="67"/>
      <c r="T34" s="67"/>
      <c r="V34" s="67" t="s">
        <v>320</v>
      </c>
      <c r="W34" s="67"/>
      <c r="X34" s="67"/>
      <c r="Y34" s="67"/>
      <c r="Z34" s="67"/>
      <c r="AA34" s="67"/>
      <c r="AC34" s="67" t="s">
        <v>321</v>
      </c>
      <c r="AD34" s="67"/>
      <c r="AE34" s="67"/>
      <c r="AF34" s="67"/>
      <c r="AG34" s="67"/>
      <c r="AH34" s="67"/>
      <c r="AJ34" s="67" t="s">
        <v>322</v>
      </c>
      <c r="AK34" s="67"/>
      <c r="AL34" s="67"/>
      <c r="AM34" s="67"/>
      <c r="AN34" s="67"/>
      <c r="AO34" s="67"/>
    </row>
    <row r="35" spans="1:68" x14ac:dyDescent="0.4">
      <c r="A35" s="65"/>
      <c r="B35" s="65" t="s">
        <v>323</v>
      </c>
      <c r="C35" s="65" t="s">
        <v>324</v>
      </c>
      <c r="D35" s="65" t="s">
        <v>325</v>
      </c>
      <c r="E35" s="65" t="s">
        <v>326</v>
      </c>
      <c r="F35" s="65" t="s">
        <v>327</v>
      </c>
      <c r="H35" s="65"/>
      <c r="I35" s="65" t="s">
        <v>323</v>
      </c>
      <c r="J35" s="65" t="s">
        <v>324</v>
      </c>
      <c r="K35" s="65" t="s">
        <v>325</v>
      </c>
      <c r="L35" s="65" t="s">
        <v>326</v>
      </c>
      <c r="M35" s="65" t="s">
        <v>327</v>
      </c>
      <c r="O35" s="65"/>
      <c r="P35" s="65" t="s">
        <v>323</v>
      </c>
      <c r="Q35" s="65" t="s">
        <v>324</v>
      </c>
      <c r="R35" s="65" t="s">
        <v>325</v>
      </c>
      <c r="S35" s="65" t="s">
        <v>326</v>
      </c>
      <c r="T35" s="65" t="s">
        <v>327</v>
      </c>
      <c r="V35" s="65"/>
      <c r="W35" s="65" t="s">
        <v>323</v>
      </c>
      <c r="X35" s="65" t="s">
        <v>324</v>
      </c>
      <c r="Y35" s="65" t="s">
        <v>325</v>
      </c>
      <c r="Z35" s="65" t="s">
        <v>326</v>
      </c>
      <c r="AA35" s="65" t="s">
        <v>327</v>
      </c>
      <c r="AC35" s="65"/>
      <c r="AD35" s="65" t="s">
        <v>323</v>
      </c>
      <c r="AE35" s="65" t="s">
        <v>324</v>
      </c>
      <c r="AF35" s="65" t="s">
        <v>325</v>
      </c>
      <c r="AG35" s="65" t="s">
        <v>326</v>
      </c>
      <c r="AH35" s="65" t="s">
        <v>327</v>
      </c>
      <c r="AJ35" s="65"/>
      <c r="AK35" s="65" t="s">
        <v>323</v>
      </c>
      <c r="AL35" s="65" t="s">
        <v>324</v>
      </c>
      <c r="AM35" s="65" t="s">
        <v>325</v>
      </c>
      <c r="AN35" s="65" t="s">
        <v>326</v>
      </c>
      <c r="AO35" s="65" t="s">
        <v>327</v>
      </c>
    </row>
    <row r="36" spans="1:68" x14ac:dyDescent="0.4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822.41907000000003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1361.3440000000001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9035.93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5098.34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344.55453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222.37121999999999</v>
      </c>
    </row>
    <row r="43" spans="1:68" x14ac:dyDescent="0.4">
      <c r="A43" s="66" t="s">
        <v>328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4">
      <c r="A44" s="67" t="s">
        <v>329</v>
      </c>
      <c r="B44" s="67"/>
      <c r="C44" s="67"/>
      <c r="D44" s="67"/>
      <c r="E44" s="67"/>
      <c r="F44" s="67"/>
      <c r="H44" s="67" t="s">
        <v>330</v>
      </c>
      <c r="I44" s="67"/>
      <c r="J44" s="67"/>
      <c r="K44" s="67"/>
      <c r="L44" s="67"/>
      <c r="M44" s="67"/>
      <c r="O44" s="67" t="s">
        <v>331</v>
      </c>
      <c r="P44" s="67"/>
      <c r="Q44" s="67"/>
      <c r="R44" s="67"/>
      <c r="S44" s="67"/>
      <c r="T44" s="67"/>
      <c r="V44" s="67" t="s">
        <v>332</v>
      </c>
      <c r="W44" s="67"/>
      <c r="X44" s="67"/>
      <c r="Y44" s="67"/>
      <c r="Z44" s="67"/>
      <c r="AA44" s="67"/>
      <c r="AC44" s="67" t="s">
        <v>333</v>
      </c>
      <c r="AD44" s="67"/>
      <c r="AE44" s="67"/>
      <c r="AF44" s="67"/>
      <c r="AG44" s="67"/>
      <c r="AH44" s="67"/>
      <c r="AJ44" s="67" t="s">
        <v>334</v>
      </c>
      <c r="AK44" s="67"/>
      <c r="AL44" s="67"/>
      <c r="AM44" s="67"/>
      <c r="AN44" s="67"/>
      <c r="AO44" s="67"/>
      <c r="AQ44" s="67" t="s">
        <v>335</v>
      </c>
      <c r="AR44" s="67"/>
      <c r="AS44" s="67"/>
      <c r="AT44" s="67"/>
      <c r="AU44" s="67"/>
      <c r="AV44" s="67"/>
      <c r="AX44" s="67" t="s">
        <v>336</v>
      </c>
      <c r="AY44" s="67"/>
      <c r="AZ44" s="67"/>
      <c r="BA44" s="67"/>
      <c r="BB44" s="67"/>
      <c r="BC44" s="67"/>
      <c r="BE44" s="67" t="s">
        <v>337</v>
      </c>
      <c r="BF44" s="67"/>
      <c r="BG44" s="67"/>
      <c r="BH44" s="67"/>
      <c r="BI44" s="67"/>
      <c r="BJ44" s="67"/>
    </row>
    <row r="45" spans="1:68" x14ac:dyDescent="0.4">
      <c r="A45" s="65"/>
      <c r="B45" s="65" t="s">
        <v>323</v>
      </c>
      <c r="C45" s="65" t="s">
        <v>324</v>
      </c>
      <c r="D45" s="65" t="s">
        <v>325</v>
      </c>
      <c r="E45" s="65" t="s">
        <v>326</v>
      </c>
      <c r="F45" s="65" t="s">
        <v>327</v>
      </c>
      <c r="H45" s="65"/>
      <c r="I45" s="65" t="s">
        <v>323</v>
      </c>
      <c r="J45" s="65" t="s">
        <v>324</v>
      </c>
      <c r="K45" s="65" t="s">
        <v>325</v>
      </c>
      <c r="L45" s="65" t="s">
        <v>326</v>
      </c>
      <c r="M45" s="65" t="s">
        <v>327</v>
      </c>
      <c r="O45" s="65"/>
      <c r="P45" s="65" t="s">
        <v>323</v>
      </c>
      <c r="Q45" s="65" t="s">
        <v>324</v>
      </c>
      <c r="R45" s="65" t="s">
        <v>325</v>
      </c>
      <c r="S45" s="65" t="s">
        <v>326</v>
      </c>
      <c r="T45" s="65" t="s">
        <v>327</v>
      </c>
      <c r="V45" s="65"/>
      <c r="W45" s="65" t="s">
        <v>323</v>
      </c>
      <c r="X45" s="65" t="s">
        <v>324</v>
      </c>
      <c r="Y45" s="65" t="s">
        <v>325</v>
      </c>
      <c r="Z45" s="65" t="s">
        <v>326</v>
      </c>
      <c r="AA45" s="65" t="s">
        <v>327</v>
      </c>
      <c r="AC45" s="65"/>
      <c r="AD45" s="65" t="s">
        <v>323</v>
      </c>
      <c r="AE45" s="65" t="s">
        <v>324</v>
      </c>
      <c r="AF45" s="65" t="s">
        <v>325</v>
      </c>
      <c r="AG45" s="65" t="s">
        <v>326</v>
      </c>
      <c r="AH45" s="65" t="s">
        <v>327</v>
      </c>
      <c r="AJ45" s="65"/>
      <c r="AK45" s="65" t="s">
        <v>323</v>
      </c>
      <c r="AL45" s="65" t="s">
        <v>324</v>
      </c>
      <c r="AM45" s="65" t="s">
        <v>325</v>
      </c>
      <c r="AN45" s="65" t="s">
        <v>326</v>
      </c>
      <c r="AO45" s="65" t="s">
        <v>327</v>
      </c>
      <c r="AQ45" s="65"/>
      <c r="AR45" s="65" t="s">
        <v>323</v>
      </c>
      <c r="AS45" s="65" t="s">
        <v>324</v>
      </c>
      <c r="AT45" s="65" t="s">
        <v>325</v>
      </c>
      <c r="AU45" s="65" t="s">
        <v>326</v>
      </c>
      <c r="AV45" s="65" t="s">
        <v>327</v>
      </c>
      <c r="AX45" s="65"/>
      <c r="AY45" s="65" t="s">
        <v>323</v>
      </c>
      <c r="AZ45" s="65" t="s">
        <v>324</v>
      </c>
      <c r="BA45" s="65" t="s">
        <v>325</v>
      </c>
      <c r="BB45" s="65" t="s">
        <v>326</v>
      </c>
      <c r="BC45" s="65" t="s">
        <v>327</v>
      </c>
      <c r="BE45" s="65"/>
      <c r="BF45" s="65" t="s">
        <v>323</v>
      </c>
      <c r="BG45" s="65" t="s">
        <v>324</v>
      </c>
      <c r="BH45" s="65" t="s">
        <v>325</v>
      </c>
      <c r="BI45" s="65" t="s">
        <v>326</v>
      </c>
      <c r="BJ45" s="65" t="s">
        <v>327</v>
      </c>
    </row>
    <row r="46" spans="1:68" x14ac:dyDescent="0.4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20.315372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11.420014999999999</v>
      </c>
      <c r="O46" s="65" t="s">
        <v>338</v>
      </c>
      <c r="P46" s="65">
        <v>600</v>
      </c>
      <c r="Q46" s="65">
        <v>800</v>
      </c>
      <c r="R46" s="65">
        <v>0</v>
      </c>
      <c r="S46" s="65">
        <v>10000</v>
      </c>
      <c r="T46" s="65">
        <v>796.64995999999996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0.16362726999999999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3.8817390000000001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122.40038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73.417779999999993</v>
      </c>
      <c r="AX46" s="65" t="s">
        <v>339</v>
      </c>
      <c r="AY46" s="65"/>
      <c r="AZ46" s="65"/>
      <c r="BA46" s="65"/>
      <c r="BB46" s="65"/>
      <c r="BC46" s="65"/>
      <c r="BE46" s="65" t="s">
        <v>340</v>
      </c>
      <c r="BF46" s="65"/>
      <c r="BG46" s="65"/>
      <c r="BH46" s="65"/>
      <c r="BI46" s="65"/>
      <c r="BJ46" s="65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16" sqref="E16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341</v>
      </c>
      <c r="B2" s="61" t="s">
        <v>342</v>
      </c>
      <c r="C2" s="61" t="s">
        <v>343</v>
      </c>
      <c r="D2" s="61">
        <v>51</v>
      </c>
      <c r="E2" s="61">
        <v>2129.7489999999998</v>
      </c>
      <c r="F2" s="61">
        <v>301.38297</v>
      </c>
      <c r="G2" s="61">
        <v>47.778730000000003</v>
      </c>
      <c r="H2" s="61">
        <v>25.676604999999999</v>
      </c>
      <c r="I2" s="61">
        <v>22.102121</v>
      </c>
      <c r="J2" s="61">
        <v>72.224945000000005</v>
      </c>
      <c r="K2" s="61">
        <v>43.070296999999997</v>
      </c>
      <c r="L2" s="61">
        <v>29.154648000000002</v>
      </c>
      <c r="M2" s="61">
        <v>40.370987</v>
      </c>
      <c r="N2" s="61">
        <v>2.9010935</v>
      </c>
      <c r="O2" s="61">
        <v>21.619368000000001</v>
      </c>
      <c r="P2" s="61">
        <v>2021.3551</v>
      </c>
      <c r="Q2" s="61">
        <v>39.52834</v>
      </c>
      <c r="R2" s="61">
        <v>1160.8639000000001</v>
      </c>
      <c r="S2" s="61">
        <v>130.07984999999999</v>
      </c>
      <c r="T2" s="61">
        <v>12369.407999999999</v>
      </c>
      <c r="U2" s="61">
        <v>4.3855133000000004</v>
      </c>
      <c r="V2" s="61">
        <v>28.826848999999999</v>
      </c>
      <c r="W2" s="61">
        <v>749.58325000000002</v>
      </c>
      <c r="X2" s="61">
        <v>250.78716</v>
      </c>
      <c r="Y2" s="61">
        <v>2.4165583000000002</v>
      </c>
      <c r="Z2" s="61">
        <v>2.2368279000000002</v>
      </c>
      <c r="AA2" s="61">
        <v>19.981013999999998</v>
      </c>
      <c r="AB2" s="61">
        <v>2.0629493999999999</v>
      </c>
      <c r="AC2" s="61">
        <v>1184.6452999999999</v>
      </c>
      <c r="AD2" s="61">
        <v>5.8801794000000003</v>
      </c>
      <c r="AE2" s="61">
        <v>3.2031350000000001</v>
      </c>
      <c r="AF2" s="61">
        <v>5.1512190000000002</v>
      </c>
      <c r="AG2" s="61">
        <v>822.41907000000003</v>
      </c>
      <c r="AH2" s="61">
        <v>484.60583000000003</v>
      </c>
      <c r="AI2" s="61">
        <v>337.81322999999998</v>
      </c>
      <c r="AJ2" s="61">
        <v>1361.3440000000001</v>
      </c>
      <c r="AK2" s="61">
        <v>9035.93</v>
      </c>
      <c r="AL2" s="61">
        <v>344.55453</v>
      </c>
      <c r="AM2" s="61">
        <v>5098.34</v>
      </c>
      <c r="AN2" s="61">
        <v>222.37121999999999</v>
      </c>
      <c r="AO2" s="61">
        <v>20.315372</v>
      </c>
      <c r="AP2" s="61">
        <v>17.355388999999999</v>
      </c>
      <c r="AQ2" s="61">
        <v>2.9599837999999998</v>
      </c>
      <c r="AR2" s="61">
        <v>11.420014999999999</v>
      </c>
      <c r="AS2" s="61">
        <v>796.64995999999996</v>
      </c>
      <c r="AT2" s="61">
        <v>0.16362726999999999</v>
      </c>
      <c r="AU2" s="61">
        <v>3.8817390000000001</v>
      </c>
      <c r="AV2" s="61">
        <v>122.40038</v>
      </c>
      <c r="AW2" s="61">
        <v>73.417779999999993</v>
      </c>
      <c r="AX2" s="61">
        <v>0.44707307000000002</v>
      </c>
      <c r="AY2" s="61">
        <v>1.1897682999999999</v>
      </c>
      <c r="AZ2" s="61">
        <v>295.18130000000002</v>
      </c>
      <c r="BA2" s="61">
        <v>39.814799999999998</v>
      </c>
      <c r="BB2" s="61">
        <v>13.630993999999999</v>
      </c>
      <c r="BC2" s="61">
        <v>13.872149</v>
      </c>
      <c r="BD2" s="61">
        <v>12.278575999999999</v>
      </c>
      <c r="BE2" s="61">
        <v>0.42211421999999998</v>
      </c>
      <c r="BF2" s="61">
        <v>2.3101807000000001</v>
      </c>
      <c r="BG2" s="61">
        <v>2.7754896000000001E-3</v>
      </c>
      <c r="BH2" s="61">
        <v>5.4526169999999999E-2</v>
      </c>
      <c r="BI2" s="61">
        <v>4.1755393000000002E-2</v>
      </c>
      <c r="BJ2" s="61">
        <v>0.14099254999999999</v>
      </c>
      <c r="BK2" s="61">
        <v>2.1349920000000001E-4</v>
      </c>
      <c r="BL2" s="61">
        <v>0.74196890000000004</v>
      </c>
      <c r="BM2" s="61">
        <v>7.4181432999999997</v>
      </c>
      <c r="BN2" s="61">
        <v>2.3761456000000001</v>
      </c>
      <c r="BO2" s="61">
        <v>112.20853</v>
      </c>
      <c r="BP2" s="61">
        <v>21.436518</v>
      </c>
      <c r="BQ2" s="61">
        <v>37.526910000000001</v>
      </c>
      <c r="BR2" s="61">
        <v>127.08565</v>
      </c>
      <c r="BS2" s="61">
        <v>30.501894</v>
      </c>
      <c r="BT2" s="61">
        <v>28.493224999999999</v>
      </c>
      <c r="BU2" s="61">
        <v>2.0046365E-2</v>
      </c>
      <c r="BV2" s="61">
        <v>2.1959620999999999E-2</v>
      </c>
      <c r="BW2" s="61">
        <v>1.8337388999999999</v>
      </c>
      <c r="BX2" s="61">
        <v>1.9673978000000001</v>
      </c>
      <c r="BY2" s="61">
        <v>0.15494150000000001</v>
      </c>
      <c r="BZ2" s="61">
        <v>1.0906454E-3</v>
      </c>
      <c r="CA2" s="61">
        <v>0.87830870000000005</v>
      </c>
      <c r="CB2" s="61">
        <v>1.4823028E-2</v>
      </c>
      <c r="CC2" s="61">
        <v>0.21839045000000001</v>
      </c>
      <c r="CD2" s="61">
        <v>0.92570379999999997</v>
      </c>
      <c r="CE2" s="61">
        <v>4.8176702000000002E-2</v>
      </c>
      <c r="CF2" s="61">
        <v>9.7415924000000001E-2</v>
      </c>
      <c r="CG2" s="61">
        <v>4.9500000000000003E-7</v>
      </c>
      <c r="CH2" s="61">
        <v>3.5390909999999998E-2</v>
      </c>
      <c r="CI2" s="61">
        <v>2.5329929999999999E-3</v>
      </c>
      <c r="CJ2" s="61">
        <v>1.7971653000000001</v>
      </c>
      <c r="CK2" s="61">
        <v>1.0598313E-2</v>
      </c>
      <c r="CL2" s="61">
        <v>0.50847339999999996</v>
      </c>
      <c r="CM2" s="61">
        <v>6.6916985999999996</v>
      </c>
      <c r="CN2" s="61">
        <v>1928.4697000000001</v>
      </c>
      <c r="CO2" s="61">
        <v>3437.2487999999998</v>
      </c>
      <c r="CP2" s="61">
        <v>1974.2456999999999</v>
      </c>
      <c r="CQ2" s="61">
        <v>743.00080000000003</v>
      </c>
      <c r="CR2" s="61">
        <v>359.5127</v>
      </c>
      <c r="CS2" s="61">
        <v>415.99374</v>
      </c>
      <c r="CT2" s="61">
        <v>1931.2637</v>
      </c>
      <c r="CU2" s="61">
        <v>1243.2629999999999</v>
      </c>
      <c r="CV2" s="61">
        <v>1382.5197000000001</v>
      </c>
      <c r="CW2" s="61">
        <v>1397.6755000000001</v>
      </c>
      <c r="CX2" s="61">
        <v>386.98012999999997</v>
      </c>
      <c r="CY2" s="61">
        <v>2533.8980000000001</v>
      </c>
      <c r="CZ2" s="61">
        <v>1531.7566999999999</v>
      </c>
      <c r="DA2" s="61">
        <v>2707.4762999999998</v>
      </c>
      <c r="DB2" s="61">
        <v>2781.6633000000002</v>
      </c>
      <c r="DC2" s="61">
        <v>4014.7377999999999</v>
      </c>
      <c r="DD2" s="61">
        <v>6713.86</v>
      </c>
      <c r="DE2" s="61">
        <v>1415.6732</v>
      </c>
      <c r="DF2" s="61">
        <v>3439.4259999999999</v>
      </c>
      <c r="DG2" s="61">
        <v>1483.7695000000001</v>
      </c>
      <c r="DH2" s="61">
        <v>56.127712000000002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39.814799999999998</v>
      </c>
      <c r="B6">
        <f>BB2</f>
        <v>13.630993999999999</v>
      </c>
      <c r="C6">
        <f>BC2</f>
        <v>13.872149</v>
      </c>
      <c r="D6">
        <f>BD2</f>
        <v>12.278575999999999</v>
      </c>
    </row>
    <row r="7" spans="1:113" x14ac:dyDescent="0.4">
      <c r="B7">
        <f>ROUND(B6/MAX($B$6,$C$6,$D$6),1)</f>
        <v>1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25187</v>
      </c>
      <c r="C2" s="56">
        <f ca="1">YEAR(TODAY())-YEAR(B2)+IF(TODAY()&gt;=DATE(YEAR(TODAY()),MONTH(B2),DAY(B2)),0,-1)</f>
        <v>51</v>
      </c>
      <c r="E2" s="52">
        <v>157.30000000000001</v>
      </c>
      <c r="F2" s="53" t="s">
        <v>39</v>
      </c>
      <c r="G2" s="52">
        <v>53</v>
      </c>
      <c r="H2" s="51" t="s">
        <v>41</v>
      </c>
      <c r="I2" s="72">
        <f>ROUND(G3/E3^2,1)</f>
        <v>21.4</v>
      </c>
    </row>
    <row r="3" spans="1:9" x14ac:dyDescent="0.4">
      <c r="E3" s="51">
        <f>E2/100</f>
        <v>1.5730000000000002</v>
      </c>
      <c r="F3" s="51" t="s">
        <v>40</v>
      </c>
      <c r="G3" s="51">
        <f>G2</f>
        <v>53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44001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진은숙, ID : H1800026)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07월 03일 11:41:07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="80" zoomScaleNormal="100" zoomScaleSheetLayoutView="80" zoomScalePageLayoutView="10" workbookViewId="0">
      <selection activeCell="W10" sqref="W10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4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4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4">
      <c r="A5" s="6"/>
      <c r="B5" s="75" t="s">
        <v>304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4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4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4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4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4">
      <c r="C10" s="85" t="s">
        <v>30</v>
      </c>
      <c r="D10" s="85"/>
      <c r="E10" s="86"/>
      <c r="F10" s="89">
        <f>'개인정보 및 신체계측 입력'!B5</f>
        <v>44001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4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4">
      <c r="C12" s="85" t="s">
        <v>32</v>
      </c>
      <c r="D12" s="85"/>
      <c r="E12" s="86"/>
      <c r="F12" s="94">
        <f ca="1">'개인정보 및 신체계측 입력'!C2</f>
        <v>51</v>
      </c>
      <c r="G12" s="94"/>
      <c r="H12" s="94"/>
      <c r="I12" s="94"/>
      <c r="K12" s="123">
        <f>'개인정보 및 신체계측 입력'!E2</f>
        <v>157.30000000000001</v>
      </c>
      <c r="L12" s="124"/>
      <c r="M12" s="117">
        <f>'개인정보 및 신체계측 입력'!G2</f>
        <v>53</v>
      </c>
      <c r="N12" s="118"/>
      <c r="O12" s="113" t="s">
        <v>271</v>
      </c>
      <c r="P12" s="107"/>
      <c r="Q12" s="90">
        <f>'개인정보 및 신체계측 입력'!I2</f>
        <v>21.4</v>
      </c>
      <c r="R12" s="90"/>
      <c r="S12" s="90"/>
    </row>
    <row r="13" spans="1:19" ht="18" customHeight="1" thickBot="1" x14ac:dyDescent="0.4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4">
      <c r="C14" s="87" t="s">
        <v>31</v>
      </c>
      <c r="D14" s="87"/>
      <c r="E14" s="88"/>
      <c r="F14" s="91" t="str">
        <f>MID('DRIs DATA'!B1,28,3)</f>
        <v>진은숙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4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4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71.522000000000006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4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4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4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11.337999999999999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4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4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4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17.14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4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4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4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0.9</v>
      </c>
      <c r="P69" s="8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13.4</v>
      </c>
      <c r="L72" s="36" t="s">
        <v>53</v>
      </c>
      <c r="M72" s="36">
        <f>ROUND('DRIs DATA'!K8,1)</f>
        <v>12.8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4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4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4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4">
      <c r="B94" s="158" t="s">
        <v>171</v>
      </c>
      <c r="C94" s="156"/>
      <c r="D94" s="156"/>
      <c r="E94" s="156"/>
      <c r="F94" s="154">
        <f>ROUND('DRIs DATA'!F16/'DRIs DATA'!C16*100,2)</f>
        <v>154.78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240.22</v>
      </c>
      <c r="R94" s="156" t="s">
        <v>167</v>
      </c>
      <c r="S94" s="156"/>
      <c r="T94" s="157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4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4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4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4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4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4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4">
      <c r="B121" s="43" t="s">
        <v>171</v>
      </c>
      <c r="C121" s="16"/>
      <c r="D121" s="16"/>
      <c r="E121" s="15"/>
      <c r="F121" s="154">
        <f>ROUND('DRIs DATA'!F26/'DRIs DATA'!C26*100,2)</f>
        <v>250.79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137.53</v>
      </c>
      <c r="R121" s="156" t="s">
        <v>166</v>
      </c>
      <c r="S121" s="156"/>
      <c r="T121" s="157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4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4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4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4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thickBot="1" x14ac:dyDescent="0.4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4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4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4">
      <c r="B172" s="42" t="s">
        <v>171</v>
      </c>
      <c r="C172" s="20"/>
      <c r="D172" s="20"/>
      <c r="E172" s="6"/>
      <c r="F172" s="154">
        <f>ROUND('DRIs DATA'!F36/'DRIs DATA'!C36*100,2)</f>
        <v>102.8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602.4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4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4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4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4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4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4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4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4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154">
        <f>ROUND('DRIs DATA'!F46/'DRIs DATA'!C46*100,2)</f>
        <v>203.15</v>
      </c>
      <c r="G197" s="154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4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4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4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4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4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45">
      <c r="K205" s="10"/>
    </row>
    <row r="206" spans="2:20" ht="18" customHeight="1" x14ac:dyDescent="0.4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4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2020-06-24T06:28:05Z</cp:lastPrinted>
  <dcterms:created xsi:type="dcterms:W3CDTF">2015-06-13T08:19:18Z</dcterms:created>
  <dcterms:modified xsi:type="dcterms:W3CDTF">2020-07-03T05:23:43Z</dcterms:modified>
</cp:coreProperties>
</file>