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8_위암_gastric\결과지 생성중\"/>
    </mc:Choice>
  </mc:AlternateContent>
  <bookViews>
    <workbookView xWindow="0" yWindow="0" windowWidth="15360" windowHeight="9216" tabRatio="873" firstSheet="2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<sst xmlns="http://schemas.openxmlformats.org/spreadsheetml/2006/main" count="692" uniqueCount="340">
  <si>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</si>
  <si>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</si>
  <si>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</si>
  <si>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</si>
  <si>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</si>
  <si>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</si>
  <si>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</si>
  <si>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</si>
  <si>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</si>
  <si>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</si>
  <si>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</si>
  <si>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</si>
  <si>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</si>
  <si>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</si>
  <si>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</si>
  <si>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</si>
  <si>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</si>
  <si>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</si>
  <si>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</si>
  <si>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</si>
  <si>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</si>
  <si>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</si>
  <si>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</si>
  <si>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</si>
  <si>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</si>
  <si>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</si>
  <si>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</si>
  <si>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</si>
  <si>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</si>
  <si>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</si>
  <si>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</si>
  <si>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</si>
  <si>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</si>
  <si>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</si>
  <si>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</si>
  <si>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</si>
  <si>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</si>
  <si>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</si>
  <si>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</si>
  <si>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</si>
  <si>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</si>
  <si>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</si>
  <si>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</si>
  <si>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</si>
  <si>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</si>
  <si>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</si>
  <si>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</si>
  <si>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</si>
  <si>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</si>
  <si>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</si>
  <si>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</si>
  <si>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</si>
  <si>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</si>
  <si>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</si>
  <si>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</si>
  <si>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</si>
  <si>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</si>
  <si>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</si>
  <si>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</si>
  <si>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</si>
  <si>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</si>
  <si>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</si>
  <si>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</si>
  <si>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</si>
  <si>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</si>
  <si>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</si>
  <si>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</si>
  <si>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</si>
  <si>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</si>
  <si>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</si>
  <si>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</si>
  <si>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</si>
  <si>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</si>
  <si>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</si>
  <si>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</si>
  <si>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</si>
  <si>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</si>
  <si>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</si>
  <si>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</si>
  <si>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</si>
  <si>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</si>
  <si>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</si>
  <si>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</si>
  <si>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</si>
  <si>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</si>
  <si>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</si>
  <si>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</si>
  <si>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</si>
  <si>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</si>
  <si>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</si>
  <si>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</si>
  <si>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</si>
  <si>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</si>
  <si>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</si>
  <si>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</si>
  <si>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</si>
  <si>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</si>
  <si>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</si>
  <si>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</si>
  <si>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</si>
  <si>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</si>
  <si>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</si>
  <si>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</si>
  <si>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</si>
  <si>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</si>
  <si>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</si>
  <si>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</si>
  <si>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</si>
  <si>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</si>
  <si>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</si>
  <si>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</si>
  <si>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</si>
  <si>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</si>
  <si>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</si>
  <si>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</si>
  <si>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</si>
  <si>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</si>
  <si>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</si>
  <si>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</si>
  <si>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</si>
  <si>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</si>
  <si>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</si>
  <si>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</si>
  <si>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</si>
  <si>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</si>
  <si>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</si>
  <si>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</si>
  <si>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</si>
  <si>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</si>
  <si>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</si>
  <si>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</si>
  <si>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</si>
  <si>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</si>
  <si>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</si>
  <si>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</si>
  <si>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</si>
  <si>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</si>
  <si>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</si>
  <si>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</si>
  <si>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</si>
  <si>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</si>
  <si>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</si>
  <si>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</si>
  <si>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</si>
  <si>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</si>
  <si>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</si>
  <si>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</si>
  <si>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</si>
  <si>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</si>
  <si>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</si>
  <si>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</si>
  <si>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</si>
  <si>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</si>
  <si>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</si>
  <si>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</si>
  <si>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</si>
  <si>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</si>
  <si>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</si>
  <si>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</si>
  <si>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</si>
  <si>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</si>
  <si>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</si>
  <si>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</si>
  <si>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</si>
  <si>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</si>
  <si>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</si>
  <si>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</si>
  <si>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</si>
  <si>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</si>
  <si>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</si>
  <si>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</si>
  <si>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</si>
  <si>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</si>
  <si>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</si>
  <si>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</si>
  <si>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</si>
  <si>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</si>
  <si>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</si>
  <si>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</si>
  <si>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</si>
  <si>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</si>
  <si>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</si>
  <si>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</si>
  <si>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</si>
  <si>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</si>
  <si>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</si>
  <si>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</si>
  <si>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</si>
  <si>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</si>
  <si>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</si>
  <si>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</si>
  <si>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</si>
  <si>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</si>
  <si>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</si>
  <si>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</si>
  <si>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</si>
  <si>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</si>
  <si>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</si>
  <si>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</si>
  <si>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</si>
  <si>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</si>
  <si>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</si>
  <si>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</si>
  <si>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</si>
  <si>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</si>
  <si>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</si>
  <si>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</si>
  <si>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</si>
  <si>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</si>
  <si>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</si>
  <si>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</si>
  <si>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</si>
  <si>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</si>
  <si>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</si>
  <si>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</si>
  <si>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</si>
  <si>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</si>
  <si>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</si>
  <si>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</si>
  <si>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</si>
  <si>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</si>
  <si>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</si>
  <si>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</si>
  <si>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</si>
  <si>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</si>
  <si>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</si>
  <si>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</si>
  <si>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</si>
  <si>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</si>
  <si>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</si>
  <si>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</si>
  <si>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</si>
  <si>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</si>
  <si>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</si>
  <si>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</si>
  <si>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</si>
  <si>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</si>
  <si>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</si>
  <si>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</si>
  <si>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</si>
  <si>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</si>
  <si>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</si>
  <si>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</si>
  <si>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</si>
  <si>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</si>
  <si>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</si>
  <si>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</si>
  <si>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</si>
  <si>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</si>
  <si>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</si>
  <si>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</si>
  <si>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</si>
  <si>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</si>
  <si>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</si>
  <si>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</si>
  <si>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</si>
  <si>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</si>
  <si>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</si>
  <si>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</si>
  <si>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</si>
  <si>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</si>
  <si>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</si>
  <si>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</si>
  <si>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</si>
  <si>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</si>
  <si>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</si>
  <si>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</si>
  <si>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</si>
  <si>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</si>
  <si>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</si>
  <si>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</si>
  <si>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</si>
  <si>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</si>
  <si>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</si>
  <si>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</si>
  <si>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n-3불포화</t>
    <phoneticPr fontId="1" type="noConversion"/>
  </si>
  <si>
    <t>권장섭취량</t>
    <phoneticPr fontId="1" type="noConversion"/>
  </si>
  <si>
    <t>상한섭취량</t>
    <phoneticPr fontId="1" type="noConversion"/>
  </si>
  <si>
    <t>적정비율(최소)</t>
    <phoneticPr fontId="1" type="noConversion"/>
  </si>
  <si>
    <t>식이섬유(g/일)</t>
    <phoneticPr fontId="1" type="noConversion"/>
  </si>
  <si>
    <t>섭취비율</t>
    <phoneticPr fontId="1" type="noConversion"/>
  </si>
  <si>
    <t>비타민D</t>
    <phoneticPr fontId="1" type="noConversion"/>
  </si>
  <si>
    <t>비타민A(μg RAE/일)</t>
    <phoneticPr fontId="1" type="noConversion"/>
  </si>
  <si>
    <t>비타민C</t>
    <phoneticPr fontId="1" type="noConversion"/>
  </si>
  <si>
    <t>리보플라빈</t>
    <phoneticPr fontId="1" type="noConversion"/>
  </si>
  <si>
    <t>니아신</t>
    <phoneticPr fontId="1" type="noConversion"/>
  </si>
  <si>
    <t>칼슘</t>
    <phoneticPr fontId="1" type="noConversion"/>
  </si>
  <si>
    <t>인</t>
    <phoneticPr fontId="1" type="noConversion"/>
  </si>
  <si>
    <t>칼륨</t>
    <phoneticPr fontId="1" type="noConversion"/>
  </si>
  <si>
    <t>불소</t>
    <phoneticPr fontId="1" type="noConversion"/>
  </si>
  <si>
    <t>망간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</si>
  <si>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</si>
  <si>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</si>
  <si>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</si>
  <si>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</si>
  <si>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</si>
  <si>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M</t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</si>
  <si>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</si>
  <si>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</si>
  <si>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(설문지 : FFQ 95문항 설문지, 사용자 : 정석규, ID : H1800028)</t>
  </si>
  <si>
    <t>출력시각</t>
    <phoneticPr fontId="1" type="noConversion"/>
  </si>
  <si>
    <t>2020년 07월 03일 11:53:54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</si>
  <si>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</si>
  <si>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</si>
  <si>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</si>
  <si>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</si>
  <si>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</si>
  <si>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</si>
  <si>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</si>
  <si>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</si>
  <si>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</si>
  <si>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</si>
  <si>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n-6불포화</t>
    <phoneticPr fontId="1" type="noConversion"/>
  </si>
  <si>
    <t>평균필요량</t>
    <phoneticPr fontId="1" type="noConversion"/>
  </si>
  <si>
    <t>충분섭취량</t>
    <phoneticPr fontId="1" type="noConversion"/>
  </si>
  <si>
    <t>단백질(g/일)</t>
    <phoneticPr fontId="1" type="noConversion"/>
  </si>
  <si>
    <t>적정비율(최대)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</si>
  <si>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</si>
  <si>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</si>
  <si>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</si>
  <si>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비타민K</t>
    <phoneticPr fontId="1" type="noConversion"/>
  </si>
  <si>
    <t>수용성 비타민</t>
    <phoneticPr fontId="1" type="noConversion"/>
  </si>
  <si>
    <t>티아민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</si>
  <si>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</si>
  <si>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</si>
  <si>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</si>
  <si>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</si>
  <si>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</si>
  <si>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</si>
  <si>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</si>
  <si>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</si>
  <si>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</si>
  <si>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</si>
  <si>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</si>
  <si>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</si>
  <si>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</si>
  <si>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요오드</t>
    <phoneticPr fontId="1" type="noConversion"/>
  </si>
  <si>
    <t>셀레늄</t>
    <phoneticPr fontId="1" type="noConversion"/>
  </si>
  <si>
    <t>H1800028</t>
  </si>
  <si>
    <t>정석규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</si>
</sst>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61.581490000000002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1732912"/>
        <c:axId val="441729384"/>
      </c:barChart>
      <c:catAx>
        <c:axId val="441732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1729384"/>
        <c:crosses val="autoZero"/>
        <c:auto val="1"/>
        <c:lblAlgn val="ctr"/>
        <c:lblOffset val="100"/>
        <c:noMultiLvlLbl val="0"/>
      </c:catAx>
      <c:valAx>
        <c:axId val="441729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1732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2.2612567000000001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1742320"/>
        <c:axId val="441741928"/>
      </c:barChart>
      <c:catAx>
        <c:axId val="441742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1741928"/>
        <c:crosses val="autoZero"/>
        <c:auto val="1"/>
        <c:lblAlgn val="ctr"/>
        <c:lblOffset val="100"/>
        <c:noMultiLvlLbl val="0"/>
      </c:catAx>
      <c:valAx>
        <c:axId val="441741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1742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0.43660696999999998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1741536"/>
        <c:axId val="441741144"/>
      </c:barChart>
      <c:catAx>
        <c:axId val="441741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1741144"/>
        <c:crosses val="autoZero"/>
        <c:auto val="1"/>
        <c:lblAlgn val="ctr"/>
        <c:lblOffset val="100"/>
        <c:noMultiLvlLbl val="0"/>
      </c:catAx>
      <c:valAx>
        <c:axId val="441741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1741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1139.8153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1739968"/>
        <c:axId val="441740752"/>
      </c:barChart>
      <c:catAx>
        <c:axId val="441739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1740752"/>
        <c:crosses val="autoZero"/>
        <c:auto val="1"/>
        <c:lblAlgn val="ctr"/>
        <c:lblOffset val="100"/>
        <c:noMultiLvlLbl val="0"/>
      </c:catAx>
      <c:valAx>
        <c:axId val="441740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1739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3414.0344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1739184"/>
        <c:axId val="441738400"/>
      </c:barChart>
      <c:catAx>
        <c:axId val="441739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1738400"/>
        <c:crosses val="autoZero"/>
        <c:auto val="1"/>
        <c:lblAlgn val="ctr"/>
        <c:lblOffset val="100"/>
        <c:noMultiLvlLbl val="0"/>
      </c:catAx>
      <c:valAx>
        <c:axId val="44173840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1739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283.67334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1738792"/>
        <c:axId val="617244664"/>
      </c:barChart>
      <c:catAx>
        <c:axId val="441738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244664"/>
        <c:crosses val="autoZero"/>
        <c:auto val="1"/>
        <c:lblAlgn val="ctr"/>
        <c:lblOffset val="100"/>
        <c:noMultiLvlLbl val="0"/>
      </c:catAx>
      <c:valAx>
        <c:axId val="617244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1738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107.48189000000001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259168"/>
        <c:axId val="617253680"/>
      </c:barChart>
      <c:catAx>
        <c:axId val="617259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253680"/>
        <c:crosses val="autoZero"/>
        <c:auto val="1"/>
        <c:lblAlgn val="ctr"/>
        <c:lblOffset val="100"/>
        <c:noMultiLvlLbl val="0"/>
      </c:catAx>
      <c:valAx>
        <c:axId val="617253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259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9.4643230000000003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250936"/>
        <c:axId val="617254464"/>
      </c:barChart>
      <c:catAx>
        <c:axId val="617250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254464"/>
        <c:crosses val="autoZero"/>
        <c:auto val="1"/>
        <c:lblAlgn val="ctr"/>
        <c:lblOffset val="100"/>
        <c:noMultiLvlLbl val="0"/>
      </c:catAx>
      <c:valAx>
        <c:axId val="6172544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250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3404.1122999999998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255248"/>
        <c:axId val="617255640"/>
      </c:barChart>
      <c:catAx>
        <c:axId val="61725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255640"/>
        <c:crosses val="autoZero"/>
        <c:auto val="1"/>
        <c:lblAlgn val="ctr"/>
        <c:lblOffset val="100"/>
        <c:noMultiLvlLbl val="0"/>
      </c:catAx>
      <c:valAx>
        <c:axId val="61725564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25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0.54884182999999997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256424"/>
        <c:axId val="617256816"/>
      </c:barChart>
      <c:catAx>
        <c:axId val="617256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256816"/>
        <c:crosses val="autoZero"/>
        <c:auto val="1"/>
        <c:lblAlgn val="ctr"/>
        <c:lblOffset val="100"/>
        <c:noMultiLvlLbl val="0"/>
      </c:catAx>
      <c:valAx>
        <c:axId val="617256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256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3.0285090000000001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257600"/>
        <c:axId val="617257992"/>
      </c:barChart>
      <c:catAx>
        <c:axId val="617257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257992"/>
        <c:crosses val="autoZero"/>
        <c:auto val="1"/>
        <c:lblAlgn val="ctr"/>
        <c:lblOffset val="100"/>
        <c:noMultiLvlLbl val="0"/>
      </c:catAx>
      <c:valAx>
        <c:axId val="6172579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257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22.828415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1730560"/>
        <c:axId val="441731736"/>
      </c:barChart>
      <c:catAx>
        <c:axId val="441730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1731736"/>
        <c:crosses val="autoZero"/>
        <c:auto val="1"/>
        <c:lblAlgn val="ctr"/>
        <c:lblOffset val="100"/>
        <c:noMultiLvlLbl val="0"/>
      </c:catAx>
      <c:valAx>
        <c:axId val="4417317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1730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92.995284999999996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246624"/>
        <c:axId val="617251720"/>
      </c:barChart>
      <c:catAx>
        <c:axId val="617246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251720"/>
        <c:crosses val="autoZero"/>
        <c:auto val="1"/>
        <c:lblAlgn val="ctr"/>
        <c:lblOffset val="100"/>
        <c:noMultiLvlLbl val="0"/>
      </c:catAx>
      <c:valAx>
        <c:axId val="617251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246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67.454049999999995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251328"/>
        <c:axId val="617250544"/>
      </c:barChart>
      <c:catAx>
        <c:axId val="617251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250544"/>
        <c:crosses val="autoZero"/>
        <c:auto val="1"/>
        <c:lblAlgn val="ctr"/>
        <c:lblOffset val="100"/>
        <c:noMultiLvlLbl val="0"/>
      </c:catAx>
      <c:valAx>
        <c:axId val="617250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25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10.169</c:v>
                </c:pt>
                <c:pt idx="1">
                  <c:v>12.492000000000001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17248976"/>
        <c:axId val="617250152"/>
      </c:barChart>
      <c:catAx>
        <c:axId val="617248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250152"/>
        <c:crosses val="autoZero"/>
        <c:auto val="1"/>
        <c:lblAlgn val="ctr"/>
        <c:lblOffset val="100"/>
        <c:noMultiLvlLbl val="0"/>
      </c:catAx>
      <c:valAx>
        <c:axId val="617250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248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11.287972999999999</c:v>
                </c:pt>
                <c:pt idx="1">
                  <c:v>10.523118999999999</c:v>
                </c:pt>
                <c:pt idx="2">
                  <c:v>7.6487955999999997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520.21325999999999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252504"/>
        <c:axId val="617245448"/>
      </c:barChart>
      <c:catAx>
        <c:axId val="617252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245448"/>
        <c:crosses val="autoZero"/>
        <c:auto val="1"/>
        <c:lblAlgn val="ctr"/>
        <c:lblOffset val="100"/>
        <c:noMultiLvlLbl val="0"/>
      </c:catAx>
      <c:valAx>
        <c:axId val="6172454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252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18.427697999999999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247800"/>
        <c:axId val="617246232"/>
      </c:barChart>
      <c:catAx>
        <c:axId val="617247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246232"/>
        <c:crosses val="autoZero"/>
        <c:auto val="1"/>
        <c:lblAlgn val="ctr"/>
        <c:lblOffset val="100"/>
        <c:noMultiLvlLbl val="0"/>
      </c:catAx>
      <c:valAx>
        <c:axId val="617246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247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78.596999999999994</c:v>
                </c:pt>
                <c:pt idx="1">
                  <c:v>7.9180000000000001</c:v>
                </c:pt>
                <c:pt idx="2">
                  <c:v>13.484999999999999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17253288"/>
        <c:axId val="617252896"/>
      </c:barChart>
      <c:catAx>
        <c:axId val="617253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252896"/>
        <c:crosses val="autoZero"/>
        <c:auto val="1"/>
        <c:lblAlgn val="ctr"/>
        <c:lblOffset val="100"/>
        <c:noMultiLvlLbl val="0"/>
      </c:catAx>
      <c:valAx>
        <c:axId val="617252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253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2008.3520000000001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4399968"/>
        <c:axId val="444397616"/>
      </c:barChart>
      <c:catAx>
        <c:axId val="444399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4397616"/>
        <c:crosses val="autoZero"/>
        <c:auto val="1"/>
        <c:lblAlgn val="ctr"/>
        <c:lblOffset val="100"/>
        <c:noMultiLvlLbl val="0"/>
      </c:catAx>
      <c:valAx>
        <c:axId val="444397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4399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96.792730000000006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4395656"/>
        <c:axId val="444401144"/>
      </c:barChart>
      <c:catAx>
        <c:axId val="444395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4401144"/>
        <c:crosses val="autoZero"/>
        <c:auto val="1"/>
        <c:lblAlgn val="ctr"/>
        <c:lblOffset val="100"/>
        <c:noMultiLvlLbl val="0"/>
      </c:catAx>
      <c:valAx>
        <c:axId val="4444011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4395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601.70135000000005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4398792"/>
        <c:axId val="444400360"/>
      </c:barChart>
      <c:catAx>
        <c:axId val="444398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4400360"/>
        <c:crosses val="autoZero"/>
        <c:auto val="1"/>
        <c:lblAlgn val="ctr"/>
        <c:lblOffset val="100"/>
        <c:noMultiLvlLbl val="0"/>
      </c:catAx>
      <c:valAx>
        <c:axId val="444400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4398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4.2635912999999999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1731344"/>
        <c:axId val="441730168"/>
      </c:barChart>
      <c:catAx>
        <c:axId val="441731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1730168"/>
        <c:crosses val="autoZero"/>
        <c:auto val="1"/>
        <c:lblAlgn val="ctr"/>
        <c:lblOffset val="100"/>
        <c:noMultiLvlLbl val="0"/>
      </c:catAx>
      <c:valAx>
        <c:axId val="441730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1731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5730.1553000000004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4398008"/>
        <c:axId val="444396832"/>
      </c:barChart>
      <c:catAx>
        <c:axId val="444398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4396832"/>
        <c:crosses val="autoZero"/>
        <c:auto val="1"/>
        <c:lblAlgn val="ctr"/>
        <c:lblOffset val="100"/>
        <c:noMultiLvlLbl val="0"/>
      </c:catAx>
      <c:valAx>
        <c:axId val="444396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4398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13.837621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4394872"/>
        <c:axId val="444394480"/>
      </c:barChart>
      <c:catAx>
        <c:axId val="444394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4394480"/>
        <c:crosses val="autoZero"/>
        <c:auto val="1"/>
        <c:lblAlgn val="ctr"/>
        <c:lblOffset val="100"/>
        <c:noMultiLvlLbl val="0"/>
      </c:catAx>
      <c:valAx>
        <c:axId val="444394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4394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1.8999779999999999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4393696"/>
        <c:axId val="444396440"/>
      </c:barChart>
      <c:catAx>
        <c:axId val="444393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4396440"/>
        <c:crosses val="autoZero"/>
        <c:auto val="1"/>
        <c:lblAlgn val="ctr"/>
        <c:lblOffset val="100"/>
        <c:noMultiLvlLbl val="0"/>
      </c:catAx>
      <c:valAx>
        <c:axId val="444396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4393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150.80701999999999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1730952"/>
        <c:axId val="441727424"/>
      </c:barChart>
      <c:catAx>
        <c:axId val="441730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1727424"/>
        <c:crosses val="autoZero"/>
        <c:auto val="1"/>
        <c:lblAlgn val="ctr"/>
        <c:lblOffset val="100"/>
        <c:noMultiLvlLbl val="0"/>
      </c:catAx>
      <c:valAx>
        <c:axId val="441727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1730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1.3564936000000001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1737616"/>
        <c:axId val="441737224"/>
      </c:barChart>
      <c:catAx>
        <c:axId val="441737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1737224"/>
        <c:crosses val="autoZero"/>
        <c:auto val="1"/>
        <c:lblAlgn val="ctr"/>
        <c:lblOffset val="100"/>
        <c:noMultiLvlLbl val="0"/>
      </c:catAx>
      <c:valAx>
        <c:axId val="441737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1737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19.703672000000001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1736440"/>
        <c:axId val="441736048"/>
      </c:barChart>
      <c:catAx>
        <c:axId val="441736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1736048"/>
        <c:crosses val="autoZero"/>
        <c:auto val="1"/>
        <c:lblAlgn val="ctr"/>
        <c:lblOffset val="100"/>
        <c:noMultiLvlLbl val="0"/>
      </c:catAx>
      <c:valAx>
        <c:axId val="441736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1736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1.8999779999999999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1728600"/>
        <c:axId val="441735264"/>
      </c:barChart>
      <c:catAx>
        <c:axId val="441728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1735264"/>
        <c:crosses val="autoZero"/>
        <c:auto val="1"/>
        <c:lblAlgn val="ctr"/>
        <c:lblOffset val="100"/>
        <c:noMultiLvlLbl val="0"/>
      </c:catAx>
      <c:valAx>
        <c:axId val="441735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1728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510.63470000000001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1728208"/>
        <c:axId val="441734480"/>
      </c:barChart>
      <c:catAx>
        <c:axId val="441728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1734480"/>
        <c:crosses val="autoZero"/>
        <c:auto val="1"/>
        <c:lblAlgn val="ctr"/>
        <c:lblOffset val="100"/>
        <c:noMultiLvlLbl val="0"/>
      </c:catAx>
      <c:valAx>
        <c:axId val="441734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1728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6.2741980000000002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1733696"/>
        <c:axId val="441733304"/>
      </c:barChart>
      <c:catAx>
        <c:axId val="441733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1733304"/>
        <c:crosses val="autoZero"/>
        <c:auto val="1"/>
        <c:lblAlgn val="ctr"/>
        <c:lblOffset val="100"/>
        <c:noMultiLvlLbl val="0"/>
      </c:catAx>
      <c:valAx>
        <c:axId val="441733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1733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55096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45463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56212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45173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40559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7" t="str">
        <f>'DRIs DATA 입력'!A1</f>
        <v>정보</v>
      </c>
      <c r="B1" s="46" t="str">
        <f>'DRIs DATA 입력'!B1</f>
        <v>(설문지 : FFQ 95문항 설문지, 사용자 : 정석규, ID : H1800028)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07월 03일 11:53:54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4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4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4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4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4">
      <c r="A6" s="59" t="s">
        <v>56</v>
      </c>
      <c r="B6" s="59">
        <f>'DRIs DATA 입력'!B6</f>
        <v>2200</v>
      </c>
      <c r="C6" s="59">
        <f>'DRIs DATA 입력'!C6</f>
        <v>2008.3520000000001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61.581490000000002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22.828415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4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4">
      <c r="A8" s="46"/>
      <c r="B8" s="46"/>
      <c r="C8" s="46"/>
      <c r="D8" s="46"/>
      <c r="E8" s="59" t="s">
        <v>216</v>
      </c>
      <c r="F8" s="59">
        <f>'DRIs DATA 입력'!F8</f>
        <v>78.596999999999994</v>
      </c>
      <c r="G8" s="59">
        <f>'DRIs DATA 입력'!G8</f>
        <v>7.9180000000000001</v>
      </c>
      <c r="H8" s="59">
        <f>'DRIs DATA 입력'!H8</f>
        <v>13.484999999999999</v>
      </c>
      <c r="I8" s="46"/>
      <c r="J8" s="59" t="s">
        <v>216</v>
      </c>
      <c r="K8" s="59">
        <f>'DRIs DATA 입력'!K8</f>
        <v>10.169</v>
      </c>
      <c r="L8" s="59">
        <f>'DRIs DATA 입력'!L8</f>
        <v>12.492000000000001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4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4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4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4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4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4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4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4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520.21325999999999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18.427697999999999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4.2635912999999999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150.80701999999999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4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4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4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4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4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4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4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4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4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96.792730000000006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1.7143611999999999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1.3564936000000001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19.703672000000001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1.8999779999999999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510.63470000000001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6.2741980000000002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2.2612567000000001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0.43660696999999998</v>
      </c>
    </row>
    <row r="27" spans="1:62" x14ac:dyDescent="0.4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4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4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4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4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4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4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4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4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4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601.70135000000005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1139.8153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5730.1553000000004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3414.0344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283.67334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107.48189000000001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4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4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4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4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4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4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4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4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4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4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13.837621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9.4643230000000003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3404.1122999999998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0.54884182999999997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3.0285090000000001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92.995284999999996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67.454049999999995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G21" sqref="G21"/>
    </sheetView>
  </sheetViews>
  <sheetFormatPr defaultColWidth="9" defaultRowHeight="17.399999999999999" x14ac:dyDescent="0.4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4">
      <c r="A1" s="62" t="s">
        <v>298</v>
      </c>
      <c r="B1" s="61" t="s">
        <v>299</v>
      </c>
      <c r="G1" s="62" t="s">
        <v>300</v>
      </c>
      <c r="H1" s="61" t="s">
        <v>301</v>
      </c>
    </row>
    <row r="3" spans="1:27" x14ac:dyDescent="0.4">
      <c r="A3" s="68" t="s">
        <v>302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4">
      <c r="A4" s="67" t="s">
        <v>303</v>
      </c>
      <c r="B4" s="67"/>
      <c r="C4" s="67"/>
      <c r="E4" s="69" t="s">
        <v>304</v>
      </c>
      <c r="F4" s="70"/>
      <c r="G4" s="70"/>
      <c r="H4" s="71"/>
      <c r="J4" s="69" t="s">
        <v>305</v>
      </c>
      <c r="K4" s="70"/>
      <c r="L4" s="71"/>
      <c r="N4" s="67" t="s">
        <v>306</v>
      </c>
      <c r="O4" s="67"/>
      <c r="P4" s="67"/>
      <c r="Q4" s="67"/>
      <c r="R4" s="67"/>
      <c r="S4" s="67"/>
      <c r="U4" s="67" t="s">
        <v>307</v>
      </c>
      <c r="V4" s="67"/>
      <c r="W4" s="67"/>
      <c r="X4" s="67"/>
      <c r="Y4" s="67"/>
      <c r="Z4" s="67"/>
    </row>
    <row r="5" spans="1:27" x14ac:dyDescent="0.4">
      <c r="A5" s="65"/>
      <c r="B5" s="65" t="s">
        <v>308</v>
      </c>
      <c r="C5" s="65" t="s">
        <v>309</v>
      </c>
      <c r="E5" s="65"/>
      <c r="F5" s="65" t="s">
        <v>310</v>
      </c>
      <c r="G5" s="65" t="s">
        <v>311</v>
      </c>
      <c r="H5" s="65" t="s">
        <v>306</v>
      </c>
      <c r="J5" s="65"/>
      <c r="K5" s="65" t="s">
        <v>275</v>
      </c>
      <c r="L5" s="65" t="s">
        <v>312</v>
      </c>
      <c r="N5" s="65"/>
      <c r="O5" s="65" t="s">
        <v>313</v>
      </c>
      <c r="P5" s="65" t="s">
        <v>276</v>
      </c>
      <c r="Q5" s="65" t="s">
        <v>314</v>
      </c>
      <c r="R5" s="65" t="s">
        <v>277</v>
      </c>
      <c r="S5" s="65" t="s">
        <v>309</v>
      </c>
      <c r="U5" s="65"/>
      <c r="V5" s="65" t="s">
        <v>313</v>
      </c>
      <c r="W5" s="65" t="s">
        <v>276</v>
      </c>
      <c r="X5" s="65" t="s">
        <v>314</v>
      </c>
      <c r="Y5" s="65" t="s">
        <v>277</v>
      </c>
      <c r="Z5" s="65" t="s">
        <v>309</v>
      </c>
    </row>
    <row r="6" spans="1:27" x14ac:dyDescent="0.4">
      <c r="A6" s="65" t="s">
        <v>303</v>
      </c>
      <c r="B6" s="65">
        <v>2200</v>
      </c>
      <c r="C6" s="65">
        <v>2008.3520000000001</v>
      </c>
      <c r="E6" s="65" t="s">
        <v>278</v>
      </c>
      <c r="F6" s="65">
        <v>55</v>
      </c>
      <c r="G6" s="65">
        <v>15</v>
      </c>
      <c r="H6" s="65">
        <v>7</v>
      </c>
      <c r="J6" s="65" t="s">
        <v>278</v>
      </c>
      <c r="K6" s="65">
        <v>0.1</v>
      </c>
      <c r="L6" s="65">
        <v>4</v>
      </c>
      <c r="N6" s="65" t="s">
        <v>315</v>
      </c>
      <c r="O6" s="65">
        <v>50</v>
      </c>
      <c r="P6" s="65">
        <v>60</v>
      </c>
      <c r="Q6" s="65">
        <v>0</v>
      </c>
      <c r="R6" s="65">
        <v>0</v>
      </c>
      <c r="S6" s="65">
        <v>61.581490000000002</v>
      </c>
      <c r="U6" s="65" t="s">
        <v>279</v>
      </c>
      <c r="V6" s="65">
        <v>0</v>
      </c>
      <c r="W6" s="65">
        <v>0</v>
      </c>
      <c r="X6" s="65">
        <v>25</v>
      </c>
      <c r="Y6" s="65">
        <v>0</v>
      </c>
      <c r="Z6" s="65">
        <v>22.828415</v>
      </c>
    </row>
    <row r="7" spans="1:27" x14ac:dyDescent="0.4">
      <c r="E7" s="65" t="s">
        <v>316</v>
      </c>
      <c r="F7" s="65">
        <v>65</v>
      </c>
      <c r="G7" s="65">
        <v>30</v>
      </c>
      <c r="H7" s="65">
        <v>20</v>
      </c>
      <c r="J7" s="65" t="s">
        <v>316</v>
      </c>
      <c r="K7" s="65">
        <v>1</v>
      </c>
      <c r="L7" s="65">
        <v>10</v>
      </c>
    </row>
    <row r="8" spans="1:27" x14ac:dyDescent="0.4">
      <c r="E8" s="65" t="s">
        <v>280</v>
      </c>
      <c r="F8" s="65">
        <v>78.596999999999994</v>
      </c>
      <c r="G8" s="65">
        <v>7.9180000000000001</v>
      </c>
      <c r="H8" s="65">
        <v>13.484999999999999</v>
      </c>
      <c r="J8" s="65" t="s">
        <v>280</v>
      </c>
      <c r="K8" s="65">
        <v>10.169</v>
      </c>
      <c r="L8" s="65">
        <v>12.492000000000001</v>
      </c>
    </row>
    <row r="13" spans="1:27" x14ac:dyDescent="0.4">
      <c r="A13" s="66" t="s">
        <v>317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4">
      <c r="A14" s="67" t="s">
        <v>318</v>
      </c>
      <c r="B14" s="67"/>
      <c r="C14" s="67"/>
      <c r="D14" s="67"/>
      <c r="E14" s="67"/>
      <c r="F14" s="67"/>
      <c r="H14" s="67" t="s">
        <v>319</v>
      </c>
      <c r="I14" s="67"/>
      <c r="J14" s="67"/>
      <c r="K14" s="67"/>
      <c r="L14" s="67"/>
      <c r="M14" s="67"/>
      <c r="O14" s="67" t="s">
        <v>281</v>
      </c>
      <c r="P14" s="67"/>
      <c r="Q14" s="67"/>
      <c r="R14" s="67"/>
      <c r="S14" s="67"/>
      <c r="T14" s="67"/>
      <c r="V14" s="67" t="s">
        <v>320</v>
      </c>
      <c r="W14" s="67"/>
      <c r="X14" s="67"/>
      <c r="Y14" s="67"/>
      <c r="Z14" s="67"/>
      <c r="AA14" s="67"/>
    </row>
    <row r="15" spans="1:27" x14ac:dyDescent="0.4">
      <c r="A15" s="65"/>
      <c r="B15" s="65" t="s">
        <v>313</v>
      </c>
      <c r="C15" s="65" t="s">
        <v>276</v>
      </c>
      <c r="D15" s="65" t="s">
        <v>314</v>
      </c>
      <c r="E15" s="65" t="s">
        <v>277</v>
      </c>
      <c r="F15" s="65" t="s">
        <v>309</v>
      </c>
      <c r="H15" s="65"/>
      <c r="I15" s="65" t="s">
        <v>313</v>
      </c>
      <c r="J15" s="65" t="s">
        <v>276</v>
      </c>
      <c r="K15" s="65" t="s">
        <v>314</v>
      </c>
      <c r="L15" s="65" t="s">
        <v>277</v>
      </c>
      <c r="M15" s="65" t="s">
        <v>309</v>
      </c>
      <c r="O15" s="65"/>
      <c r="P15" s="65" t="s">
        <v>313</v>
      </c>
      <c r="Q15" s="65" t="s">
        <v>276</v>
      </c>
      <c r="R15" s="65" t="s">
        <v>314</v>
      </c>
      <c r="S15" s="65" t="s">
        <v>277</v>
      </c>
      <c r="T15" s="65" t="s">
        <v>309</v>
      </c>
      <c r="V15" s="65"/>
      <c r="W15" s="65" t="s">
        <v>313</v>
      </c>
      <c r="X15" s="65" t="s">
        <v>276</v>
      </c>
      <c r="Y15" s="65" t="s">
        <v>314</v>
      </c>
      <c r="Z15" s="65" t="s">
        <v>277</v>
      </c>
      <c r="AA15" s="65" t="s">
        <v>309</v>
      </c>
    </row>
    <row r="16" spans="1:27" x14ac:dyDescent="0.4">
      <c r="A16" s="65" t="s">
        <v>282</v>
      </c>
      <c r="B16" s="65">
        <v>530</v>
      </c>
      <c r="C16" s="65">
        <v>750</v>
      </c>
      <c r="D16" s="65">
        <v>0</v>
      </c>
      <c r="E16" s="65">
        <v>3000</v>
      </c>
      <c r="F16" s="65">
        <v>520.21325999999999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18.427697999999999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4.2635912999999999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150.80701999999999</v>
      </c>
    </row>
    <row r="23" spans="1:62" x14ac:dyDescent="0.4">
      <c r="A23" s="66" t="s">
        <v>321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4">
      <c r="A24" s="67" t="s">
        <v>283</v>
      </c>
      <c r="B24" s="67"/>
      <c r="C24" s="67"/>
      <c r="D24" s="67"/>
      <c r="E24" s="67"/>
      <c r="F24" s="67"/>
      <c r="H24" s="67" t="s">
        <v>322</v>
      </c>
      <c r="I24" s="67"/>
      <c r="J24" s="67"/>
      <c r="K24" s="67"/>
      <c r="L24" s="67"/>
      <c r="M24" s="67"/>
      <c r="O24" s="67" t="s">
        <v>284</v>
      </c>
      <c r="P24" s="67"/>
      <c r="Q24" s="67"/>
      <c r="R24" s="67"/>
      <c r="S24" s="67"/>
      <c r="T24" s="67"/>
      <c r="V24" s="67" t="s">
        <v>285</v>
      </c>
      <c r="W24" s="67"/>
      <c r="X24" s="67"/>
      <c r="Y24" s="67"/>
      <c r="Z24" s="67"/>
      <c r="AA24" s="67"/>
      <c r="AC24" s="67" t="s">
        <v>323</v>
      </c>
      <c r="AD24" s="67"/>
      <c r="AE24" s="67"/>
      <c r="AF24" s="67"/>
      <c r="AG24" s="67"/>
      <c r="AH24" s="67"/>
      <c r="AJ24" s="67" t="s">
        <v>324</v>
      </c>
      <c r="AK24" s="67"/>
      <c r="AL24" s="67"/>
      <c r="AM24" s="67"/>
      <c r="AN24" s="67"/>
      <c r="AO24" s="67"/>
      <c r="AQ24" s="67" t="s">
        <v>325</v>
      </c>
      <c r="AR24" s="67"/>
      <c r="AS24" s="67"/>
      <c r="AT24" s="67"/>
      <c r="AU24" s="67"/>
      <c r="AV24" s="67"/>
      <c r="AX24" s="67" t="s">
        <v>326</v>
      </c>
      <c r="AY24" s="67"/>
      <c r="AZ24" s="67"/>
      <c r="BA24" s="67"/>
      <c r="BB24" s="67"/>
      <c r="BC24" s="67"/>
      <c r="BE24" s="67" t="s">
        <v>327</v>
      </c>
      <c r="BF24" s="67"/>
      <c r="BG24" s="67"/>
      <c r="BH24" s="67"/>
      <c r="BI24" s="67"/>
      <c r="BJ24" s="67"/>
    </row>
    <row r="25" spans="1:62" x14ac:dyDescent="0.4">
      <c r="A25" s="65"/>
      <c r="B25" s="65" t="s">
        <v>313</v>
      </c>
      <c r="C25" s="65" t="s">
        <v>276</v>
      </c>
      <c r="D25" s="65" t="s">
        <v>314</v>
      </c>
      <c r="E25" s="65" t="s">
        <v>277</v>
      </c>
      <c r="F25" s="65" t="s">
        <v>309</v>
      </c>
      <c r="H25" s="65"/>
      <c r="I25" s="65" t="s">
        <v>313</v>
      </c>
      <c r="J25" s="65" t="s">
        <v>276</v>
      </c>
      <c r="K25" s="65" t="s">
        <v>314</v>
      </c>
      <c r="L25" s="65" t="s">
        <v>277</v>
      </c>
      <c r="M25" s="65" t="s">
        <v>309</v>
      </c>
      <c r="O25" s="65"/>
      <c r="P25" s="65" t="s">
        <v>313</v>
      </c>
      <c r="Q25" s="65" t="s">
        <v>276</v>
      </c>
      <c r="R25" s="65" t="s">
        <v>314</v>
      </c>
      <c r="S25" s="65" t="s">
        <v>277</v>
      </c>
      <c r="T25" s="65" t="s">
        <v>309</v>
      </c>
      <c r="V25" s="65"/>
      <c r="W25" s="65" t="s">
        <v>313</v>
      </c>
      <c r="X25" s="65" t="s">
        <v>276</v>
      </c>
      <c r="Y25" s="65" t="s">
        <v>314</v>
      </c>
      <c r="Z25" s="65" t="s">
        <v>277</v>
      </c>
      <c r="AA25" s="65" t="s">
        <v>309</v>
      </c>
      <c r="AC25" s="65"/>
      <c r="AD25" s="65" t="s">
        <v>313</v>
      </c>
      <c r="AE25" s="65" t="s">
        <v>276</v>
      </c>
      <c r="AF25" s="65" t="s">
        <v>314</v>
      </c>
      <c r="AG25" s="65" t="s">
        <v>277</v>
      </c>
      <c r="AH25" s="65" t="s">
        <v>309</v>
      </c>
      <c r="AJ25" s="65"/>
      <c r="AK25" s="65" t="s">
        <v>313</v>
      </c>
      <c r="AL25" s="65" t="s">
        <v>276</v>
      </c>
      <c r="AM25" s="65" t="s">
        <v>314</v>
      </c>
      <c r="AN25" s="65" t="s">
        <v>277</v>
      </c>
      <c r="AO25" s="65" t="s">
        <v>309</v>
      </c>
      <c r="AQ25" s="65"/>
      <c r="AR25" s="65" t="s">
        <v>313</v>
      </c>
      <c r="AS25" s="65" t="s">
        <v>276</v>
      </c>
      <c r="AT25" s="65" t="s">
        <v>314</v>
      </c>
      <c r="AU25" s="65" t="s">
        <v>277</v>
      </c>
      <c r="AV25" s="65" t="s">
        <v>309</v>
      </c>
      <c r="AX25" s="65"/>
      <c r="AY25" s="65" t="s">
        <v>313</v>
      </c>
      <c r="AZ25" s="65" t="s">
        <v>276</v>
      </c>
      <c r="BA25" s="65" t="s">
        <v>314</v>
      </c>
      <c r="BB25" s="65" t="s">
        <v>277</v>
      </c>
      <c r="BC25" s="65" t="s">
        <v>309</v>
      </c>
      <c r="BE25" s="65"/>
      <c r="BF25" s="65" t="s">
        <v>313</v>
      </c>
      <c r="BG25" s="65" t="s">
        <v>276</v>
      </c>
      <c r="BH25" s="65" t="s">
        <v>314</v>
      </c>
      <c r="BI25" s="65" t="s">
        <v>277</v>
      </c>
      <c r="BJ25" s="65" t="s">
        <v>309</v>
      </c>
    </row>
    <row r="26" spans="1:62" x14ac:dyDescent="0.4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96.792730000000006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1.7143611999999999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1.3564936000000001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19.703672000000001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1.8999779999999999</v>
      </c>
      <c r="AJ26" s="65" t="s">
        <v>328</v>
      </c>
      <c r="AK26" s="65">
        <v>320</v>
      </c>
      <c r="AL26" s="65">
        <v>400</v>
      </c>
      <c r="AM26" s="65">
        <v>0</v>
      </c>
      <c r="AN26" s="65">
        <v>1000</v>
      </c>
      <c r="AO26" s="65">
        <v>510.63470000000001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6.2741980000000002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2.2612567000000001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0.43660696999999998</v>
      </c>
    </row>
    <row r="33" spans="1:68" x14ac:dyDescent="0.4">
      <c r="A33" s="66" t="s">
        <v>329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4">
      <c r="A34" s="67" t="s">
        <v>286</v>
      </c>
      <c r="B34" s="67"/>
      <c r="C34" s="67"/>
      <c r="D34" s="67"/>
      <c r="E34" s="67"/>
      <c r="F34" s="67"/>
      <c r="H34" s="67" t="s">
        <v>287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288</v>
      </c>
      <c r="W34" s="67"/>
      <c r="X34" s="67"/>
      <c r="Y34" s="67"/>
      <c r="Z34" s="67"/>
      <c r="AA34" s="67"/>
      <c r="AC34" s="67" t="s">
        <v>330</v>
      </c>
      <c r="AD34" s="67"/>
      <c r="AE34" s="67"/>
      <c r="AF34" s="67"/>
      <c r="AG34" s="67"/>
      <c r="AH34" s="67"/>
      <c r="AJ34" s="67" t="s">
        <v>331</v>
      </c>
      <c r="AK34" s="67"/>
      <c r="AL34" s="67"/>
      <c r="AM34" s="67"/>
      <c r="AN34" s="67"/>
      <c r="AO34" s="67"/>
    </row>
    <row r="35" spans="1:68" x14ac:dyDescent="0.4">
      <c r="A35" s="65"/>
      <c r="B35" s="65" t="s">
        <v>313</v>
      </c>
      <c r="C35" s="65" t="s">
        <v>276</v>
      </c>
      <c r="D35" s="65" t="s">
        <v>314</v>
      </c>
      <c r="E35" s="65" t="s">
        <v>277</v>
      </c>
      <c r="F35" s="65" t="s">
        <v>309</v>
      </c>
      <c r="H35" s="65"/>
      <c r="I35" s="65" t="s">
        <v>313</v>
      </c>
      <c r="J35" s="65" t="s">
        <v>276</v>
      </c>
      <c r="K35" s="65" t="s">
        <v>314</v>
      </c>
      <c r="L35" s="65" t="s">
        <v>277</v>
      </c>
      <c r="M35" s="65" t="s">
        <v>309</v>
      </c>
      <c r="O35" s="65"/>
      <c r="P35" s="65" t="s">
        <v>313</v>
      </c>
      <c r="Q35" s="65" t="s">
        <v>276</v>
      </c>
      <c r="R35" s="65" t="s">
        <v>314</v>
      </c>
      <c r="S35" s="65" t="s">
        <v>277</v>
      </c>
      <c r="T35" s="65" t="s">
        <v>309</v>
      </c>
      <c r="V35" s="65"/>
      <c r="W35" s="65" t="s">
        <v>313</v>
      </c>
      <c r="X35" s="65" t="s">
        <v>276</v>
      </c>
      <c r="Y35" s="65" t="s">
        <v>314</v>
      </c>
      <c r="Z35" s="65" t="s">
        <v>277</v>
      </c>
      <c r="AA35" s="65" t="s">
        <v>309</v>
      </c>
      <c r="AC35" s="65"/>
      <c r="AD35" s="65" t="s">
        <v>313</v>
      </c>
      <c r="AE35" s="65" t="s">
        <v>276</v>
      </c>
      <c r="AF35" s="65" t="s">
        <v>314</v>
      </c>
      <c r="AG35" s="65" t="s">
        <v>277</v>
      </c>
      <c r="AH35" s="65" t="s">
        <v>309</v>
      </c>
      <c r="AJ35" s="65"/>
      <c r="AK35" s="65" t="s">
        <v>313</v>
      </c>
      <c r="AL35" s="65" t="s">
        <v>276</v>
      </c>
      <c r="AM35" s="65" t="s">
        <v>314</v>
      </c>
      <c r="AN35" s="65" t="s">
        <v>277</v>
      </c>
      <c r="AO35" s="65" t="s">
        <v>309</v>
      </c>
    </row>
    <row r="36" spans="1:68" x14ac:dyDescent="0.4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601.70135000000005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1139.8153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5730.1553000000004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3414.0344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283.67334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107.48189000000001</v>
      </c>
    </row>
    <row r="43" spans="1:68" x14ac:dyDescent="0.4">
      <c r="A43" s="66" t="s">
        <v>332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4">
      <c r="A44" s="67" t="s">
        <v>333</v>
      </c>
      <c r="B44" s="67"/>
      <c r="C44" s="67"/>
      <c r="D44" s="67"/>
      <c r="E44" s="67"/>
      <c r="F44" s="67"/>
      <c r="H44" s="67" t="s">
        <v>334</v>
      </c>
      <c r="I44" s="67"/>
      <c r="J44" s="67"/>
      <c r="K44" s="67"/>
      <c r="L44" s="67"/>
      <c r="M44" s="67"/>
      <c r="O44" s="67" t="s">
        <v>335</v>
      </c>
      <c r="P44" s="67"/>
      <c r="Q44" s="67"/>
      <c r="R44" s="67"/>
      <c r="S44" s="67"/>
      <c r="T44" s="67"/>
      <c r="V44" s="67" t="s">
        <v>289</v>
      </c>
      <c r="W44" s="67"/>
      <c r="X44" s="67"/>
      <c r="Y44" s="67"/>
      <c r="Z44" s="67"/>
      <c r="AA44" s="67"/>
      <c r="AC44" s="67" t="s">
        <v>290</v>
      </c>
      <c r="AD44" s="67"/>
      <c r="AE44" s="67"/>
      <c r="AF44" s="67"/>
      <c r="AG44" s="67"/>
      <c r="AH44" s="67"/>
      <c r="AJ44" s="67" t="s">
        <v>336</v>
      </c>
      <c r="AK44" s="67"/>
      <c r="AL44" s="67"/>
      <c r="AM44" s="67"/>
      <c r="AN44" s="67"/>
      <c r="AO44" s="67"/>
      <c r="AQ44" s="67" t="s">
        <v>337</v>
      </c>
      <c r="AR44" s="67"/>
      <c r="AS44" s="67"/>
      <c r="AT44" s="67"/>
      <c r="AU44" s="67"/>
      <c r="AV44" s="67"/>
      <c r="AX44" s="67" t="s">
        <v>291</v>
      </c>
      <c r="AY44" s="67"/>
      <c r="AZ44" s="67"/>
      <c r="BA44" s="67"/>
      <c r="BB44" s="67"/>
      <c r="BC44" s="67"/>
      <c r="BE44" s="67" t="s">
        <v>292</v>
      </c>
      <c r="BF44" s="67"/>
      <c r="BG44" s="67"/>
      <c r="BH44" s="67"/>
      <c r="BI44" s="67"/>
      <c r="BJ44" s="67"/>
    </row>
    <row r="45" spans="1:68" x14ac:dyDescent="0.4">
      <c r="A45" s="65"/>
      <c r="B45" s="65" t="s">
        <v>313</v>
      </c>
      <c r="C45" s="65" t="s">
        <v>276</v>
      </c>
      <c r="D45" s="65" t="s">
        <v>314</v>
      </c>
      <c r="E45" s="65" t="s">
        <v>277</v>
      </c>
      <c r="F45" s="65" t="s">
        <v>309</v>
      </c>
      <c r="H45" s="65"/>
      <c r="I45" s="65" t="s">
        <v>313</v>
      </c>
      <c r="J45" s="65" t="s">
        <v>276</v>
      </c>
      <c r="K45" s="65" t="s">
        <v>314</v>
      </c>
      <c r="L45" s="65" t="s">
        <v>277</v>
      </c>
      <c r="M45" s="65" t="s">
        <v>309</v>
      </c>
      <c r="O45" s="65"/>
      <c r="P45" s="65" t="s">
        <v>313</v>
      </c>
      <c r="Q45" s="65" t="s">
        <v>276</v>
      </c>
      <c r="R45" s="65" t="s">
        <v>314</v>
      </c>
      <c r="S45" s="65" t="s">
        <v>277</v>
      </c>
      <c r="T45" s="65" t="s">
        <v>309</v>
      </c>
      <c r="V45" s="65"/>
      <c r="W45" s="65" t="s">
        <v>313</v>
      </c>
      <c r="X45" s="65" t="s">
        <v>276</v>
      </c>
      <c r="Y45" s="65" t="s">
        <v>314</v>
      </c>
      <c r="Z45" s="65" t="s">
        <v>277</v>
      </c>
      <c r="AA45" s="65" t="s">
        <v>309</v>
      </c>
      <c r="AC45" s="65"/>
      <c r="AD45" s="65" t="s">
        <v>313</v>
      </c>
      <c r="AE45" s="65" t="s">
        <v>276</v>
      </c>
      <c r="AF45" s="65" t="s">
        <v>314</v>
      </c>
      <c r="AG45" s="65" t="s">
        <v>277</v>
      </c>
      <c r="AH45" s="65" t="s">
        <v>309</v>
      </c>
      <c r="AJ45" s="65"/>
      <c r="AK45" s="65" t="s">
        <v>313</v>
      </c>
      <c r="AL45" s="65" t="s">
        <v>276</v>
      </c>
      <c r="AM45" s="65" t="s">
        <v>314</v>
      </c>
      <c r="AN45" s="65" t="s">
        <v>277</v>
      </c>
      <c r="AO45" s="65" t="s">
        <v>309</v>
      </c>
      <c r="AQ45" s="65"/>
      <c r="AR45" s="65" t="s">
        <v>313</v>
      </c>
      <c r="AS45" s="65" t="s">
        <v>276</v>
      </c>
      <c r="AT45" s="65" t="s">
        <v>314</v>
      </c>
      <c r="AU45" s="65" t="s">
        <v>277</v>
      </c>
      <c r="AV45" s="65" t="s">
        <v>309</v>
      </c>
      <c r="AX45" s="65"/>
      <c r="AY45" s="65" t="s">
        <v>313</v>
      </c>
      <c r="AZ45" s="65" t="s">
        <v>276</v>
      </c>
      <c r="BA45" s="65" t="s">
        <v>314</v>
      </c>
      <c r="BB45" s="65" t="s">
        <v>277</v>
      </c>
      <c r="BC45" s="65" t="s">
        <v>309</v>
      </c>
      <c r="BE45" s="65"/>
      <c r="BF45" s="65" t="s">
        <v>313</v>
      </c>
      <c r="BG45" s="65" t="s">
        <v>276</v>
      </c>
      <c r="BH45" s="65" t="s">
        <v>314</v>
      </c>
      <c r="BI45" s="65" t="s">
        <v>277</v>
      </c>
      <c r="BJ45" s="65" t="s">
        <v>309</v>
      </c>
    </row>
    <row r="46" spans="1:68" x14ac:dyDescent="0.4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13.837621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9.4643230000000003</v>
      </c>
      <c r="O46" s="65" t="s">
        <v>293</v>
      </c>
      <c r="P46" s="65">
        <v>600</v>
      </c>
      <c r="Q46" s="65">
        <v>800</v>
      </c>
      <c r="R46" s="65">
        <v>0</v>
      </c>
      <c r="S46" s="65">
        <v>10000</v>
      </c>
      <c r="T46" s="65">
        <v>3404.1122999999998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0.54884182999999997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3.0285090000000001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92.995284999999996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67.454049999999995</v>
      </c>
      <c r="AX46" s="65" t="s">
        <v>294</v>
      </c>
      <c r="AY46" s="65"/>
      <c r="AZ46" s="65"/>
      <c r="BA46" s="65"/>
      <c r="BB46" s="65"/>
      <c r="BC46" s="65"/>
      <c r="BE46" s="65" t="s">
        <v>295</v>
      </c>
      <c r="BF46" s="65"/>
      <c r="BG46" s="65"/>
      <c r="BH46" s="65"/>
      <c r="BI46" s="65"/>
      <c r="BJ46" s="65"/>
    </row>
  </sheetData>
  <mergeCells count="38">
    <mergeCell ref="A13:AA13"/>
    <mergeCell ref="A3:Z3"/>
    <mergeCell ref="U4:Z4"/>
    <mergeCell ref="A4:C4"/>
    <mergeCell ref="E4:H4"/>
    <mergeCell ref="N4:S4"/>
    <mergeCell ref="J4:L4"/>
    <mergeCell ref="A23:BJ23"/>
    <mergeCell ref="A14:F14"/>
    <mergeCell ref="H14:M14"/>
    <mergeCell ref="O14:T14"/>
    <mergeCell ref="V14:AA14"/>
    <mergeCell ref="AX24:BC24"/>
    <mergeCell ref="BE24:BJ24"/>
    <mergeCell ref="A24:F24"/>
    <mergeCell ref="H24:M24"/>
    <mergeCell ref="O24:T24"/>
    <mergeCell ref="V24:AA2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J12" sqref="J12"/>
    </sheetView>
  </sheetViews>
  <sheetFormatPr defaultRowHeight="17.399999999999999" x14ac:dyDescent="0.4"/>
  <sheetData>
    <row r="1" spans="1:113" x14ac:dyDescent="0.4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4">
      <c r="A2" s="61" t="s">
        <v>338</v>
      </c>
      <c r="B2" s="61" t="s">
        <v>339</v>
      </c>
      <c r="C2" s="61" t="s">
        <v>296</v>
      </c>
      <c r="D2" s="61">
        <v>63</v>
      </c>
      <c r="E2" s="61">
        <v>2008.3520000000001</v>
      </c>
      <c r="F2" s="61">
        <v>358.92822000000001</v>
      </c>
      <c r="G2" s="61">
        <v>36.160490000000003</v>
      </c>
      <c r="H2" s="61">
        <v>18.756813000000001</v>
      </c>
      <c r="I2" s="61">
        <v>17.403675</v>
      </c>
      <c r="J2" s="61">
        <v>61.581490000000002</v>
      </c>
      <c r="K2" s="61">
        <v>35.059424999999997</v>
      </c>
      <c r="L2" s="61">
        <v>26.522065999999999</v>
      </c>
      <c r="M2" s="61">
        <v>22.828415</v>
      </c>
      <c r="N2" s="61">
        <v>1.872986</v>
      </c>
      <c r="O2" s="61">
        <v>13.012381</v>
      </c>
      <c r="P2" s="61">
        <v>1264.1007999999999</v>
      </c>
      <c r="Q2" s="61">
        <v>26.217130000000001</v>
      </c>
      <c r="R2" s="61">
        <v>520.21325999999999</v>
      </c>
      <c r="S2" s="61">
        <v>148.49278000000001</v>
      </c>
      <c r="T2" s="61">
        <v>4460.6459999999997</v>
      </c>
      <c r="U2" s="61">
        <v>4.2635912999999999</v>
      </c>
      <c r="V2" s="61">
        <v>18.427697999999999</v>
      </c>
      <c r="W2" s="61">
        <v>150.80701999999999</v>
      </c>
      <c r="X2" s="61">
        <v>96.792730000000006</v>
      </c>
      <c r="Y2" s="61">
        <v>1.7143611999999999</v>
      </c>
      <c r="Z2" s="61">
        <v>1.3564936000000001</v>
      </c>
      <c r="AA2" s="61">
        <v>19.703672000000001</v>
      </c>
      <c r="AB2" s="61">
        <v>1.8999779999999999</v>
      </c>
      <c r="AC2" s="61">
        <v>510.63470000000001</v>
      </c>
      <c r="AD2" s="61">
        <v>6.2741980000000002</v>
      </c>
      <c r="AE2" s="61">
        <v>2.2612567000000001</v>
      </c>
      <c r="AF2" s="61">
        <v>0.43660696999999998</v>
      </c>
      <c r="AG2" s="61">
        <v>601.70135000000005</v>
      </c>
      <c r="AH2" s="61">
        <v>301.73984000000002</v>
      </c>
      <c r="AI2" s="61">
        <v>299.9615</v>
      </c>
      <c r="AJ2" s="61">
        <v>1139.8153</v>
      </c>
      <c r="AK2" s="61">
        <v>5730.1553000000004</v>
      </c>
      <c r="AL2" s="61">
        <v>283.67334</v>
      </c>
      <c r="AM2" s="61">
        <v>3414.0344</v>
      </c>
      <c r="AN2" s="61">
        <v>107.48189000000001</v>
      </c>
      <c r="AO2" s="61">
        <v>13.837621</v>
      </c>
      <c r="AP2" s="61">
        <v>11.237036</v>
      </c>
      <c r="AQ2" s="61">
        <v>2.6005855000000002</v>
      </c>
      <c r="AR2" s="61">
        <v>9.4643230000000003</v>
      </c>
      <c r="AS2" s="61">
        <v>3404.1122999999998</v>
      </c>
      <c r="AT2" s="61">
        <v>0.54884182999999997</v>
      </c>
      <c r="AU2" s="61">
        <v>3.0285090000000001</v>
      </c>
      <c r="AV2" s="61">
        <v>92.995284999999996</v>
      </c>
      <c r="AW2" s="61">
        <v>67.454049999999995</v>
      </c>
      <c r="AX2" s="61">
        <v>6.8153344000000005E-2</v>
      </c>
      <c r="AY2" s="61">
        <v>0.84052590000000005</v>
      </c>
      <c r="AZ2" s="61">
        <v>186.56699</v>
      </c>
      <c r="BA2" s="61">
        <v>29.463304999999998</v>
      </c>
      <c r="BB2" s="61">
        <v>11.287972999999999</v>
      </c>
      <c r="BC2" s="61">
        <v>10.523118999999999</v>
      </c>
      <c r="BD2" s="61">
        <v>7.6487955999999997</v>
      </c>
      <c r="BE2" s="61">
        <v>0.40518465999999997</v>
      </c>
      <c r="BF2" s="61">
        <v>1.9531395</v>
      </c>
      <c r="BG2" s="61">
        <v>2.2897788000000001E-4</v>
      </c>
      <c r="BH2" s="61">
        <v>5.1661119999999998E-2</v>
      </c>
      <c r="BI2" s="61">
        <v>4.0947980000000002E-2</v>
      </c>
      <c r="BJ2" s="61">
        <v>0.13409016000000001</v>
      </c>
      <c r="BK2" s="61">
        <v>1.7613684E-5</v>
      </c>
      <c r="BL2" s="61">
        <v>0.58440199999999998</v>
      </c>
      <c r="BM2" s="61">
        <v>5.6930646999999999</v>
      </c>
      <c r="BN2" s="61">
        <v>1.7715448</v>
      </c>
      <c r="BO2" s="61">
        <v>81.672520000000006</v>
      </c>
      <c r="BP2" s="61">
        <v>15.281158</v>
      </c>
      <c r="BQ2" s="61">
        <v>25.513421999999998</v>
      </c>
      <c r="BR2" s="61">
        <v>86.248535000000004</v>
      </c>
      <c r="BS2" s="61">
        <v>27.305183</v>
      </c>
      <c r="BT2" s="61">
        <v>20.372145</v>
      </c>
      <c r="BU2" s="61">
        <v>2.1070682E-2</v>
      </c>
      <c r="BV2" s="61">
        <v>3.7674344999999998E-2</v>
      </c>
      <c r="BW2" s="61">
        <v>1.2922496000000001</v>
      </c>
      <c r="BX2" s="61">
        <v>1.5016208</v>
      </c>
      <c r="BY2" s="61">
        <v>9.0389824999999993E-2</v>
      </c>
      <c r="BZ2" s="61">
        <v>3.8219988000000001E-4</v>
      </c>
      <c r="CA2" s="61">
        <v>0.41701904000000001</v>
      </c>
      <c r="CB2" s="61">
        <v>2.4113938000000001E-2</v>
      </c>
      <c r="CC2" s="61">
        <v>6.1274740000000001E-2</v>
      </c>
      <c r="CD2" s="61">
        <v>0.95366300000000004</v>
      </c>
      <c r="CE2" s="61">
        <v>3.9727843999999998E-2</v>
      </c>
      <c r="CF2" s="61">
        <v>0.16651186000000001</v>
      </c>
      <c r="CG2" s="61">
        <v>4.9500000000000003E-7</v>
      </c>
      <c r="CH2" s="61">
        <v>1.1310817000000001E-2</v>
      </c>
      <c r="CI2" s="61">
        <v>2.5327988E-3</v>
      </c>
      <c r="CJ2" s="61">
        <v>2.2469103000000001</v>
      </c>
      <c r="CK2" s="61">
        <v>9.6300929999999993E-3</v>
      </c>
      <c r="CL2" s="61">
        <v>0.28804343999999998</v>
      </c>
      <c r="CM2" s="61">
        <v>4.8941879999999998</v>
      </c>
      <c r="CN2" s="61">
        <v>1756.3571999999999</v>
      </c>
      <c r="CO2" s="61">
        <v>3132.9306999999999</v>
      </c>
      <c r="CP2" s="61">
        <v>1603.9358</v>
      </c>
      <c r="CQ2" s="61">
        <v>733.57306000000005</v>
      </c>
      <c r="CR2" s="61">
        <v>323.25286999999997</v>
      </c>
      <c r="CS2" s="61">
        <v>453.78973000000002</v>
      </c>
      <c r="CT2" s="61">
        <v>1718.1760999999999</v>
      </c>
      <c r="CU2" s="61">
        <v>1057.0913</v>
      </c>
      <c r="CV2" s="61">
        <v>1428.6876999999999</v>
      </c>
      <c r="CW2" s="61">
        <v>1173.7668000000001</v>
      </c>
      <c r="CX2" s="61">
        <v>329.52652</v>
      </c>
      <c r="CY2" s="61">
        <v>2311.8894</v>
      </c>
      <c r="CZ2" s="61">
        <v>1277.5631000000001</v>
      </c>
      <c r="DA2" s="61">
        <v>2268.4245999999998</v>
      </c>
      <c r="DB2" s="61">
        <v>2446.7278000000001</v>
      </c>
      <c r="DC2" s="61">
        <v>3139.5945000000002</v>
      </c>
      <c r="DD2" s="61">
        <v>6169.1909999999998</v>
      </c>
      <c r="DE2" s="61">
        <v>1051.8047999999999</v>
      </c>
      <c r="DF2" s="61">
        <v>3413.4785000000002</v>
      </c>
      <c r="DG2" s="61">
        <v>1331.3451</v>
      </c>
      <c r="DH2" s="61">
        <v>62.641570000000002</v>
      </c>
      <c r="DI2" s="61">
        <v>0</v>
      </c>
    </row>
    <row r="5" spans="1:113" x14ac:dyDescent="0.4">
      <c r="A5" t="s">
        <v>104</v>
      </c>
      <c r="B5" t="s">
        <v>105</v>
      </c>
      <c r="C5" t="s">
        <v>106</v>
      </c>
      <c r="D5" t="s">
        <v>107</v>
      </c>
    </row>
    <row r="6" spans="1:113" x14ac:dyDescent="0.4">
      <c r="A6">
        <f>BA2</f>
        <v>29.463304999999998</v>
      </c>
      <c r="B6">
        <f>BB2</f>
        <v>11.287972999999999</v>
      </c>
      <c r="C6">
        <f>BC2</f>
        <v>10.523118999999999</v>
      </c>
      <c r="D6">
        <f>BD2</f>
        <v>7.6487955999999997</v>
      </c>
    </row>
    <row r="7" spans="1:113" x14ac:dyDescent="0.4">
      <c r="B7">
        <f>ROUND(B6/MAX($B$6,$C$6,$D$6),1)</f>
        <v>1</v>
      </c>
      <c r="C7">
        <f>ROUND(C6/MAX($B$6,$C$6,$D$6),1)</f>
        <v>0.9</v>
      </c>
      <c r="D7">
        <f>ROUND(D6/MAX($B$6,$C$6,$D$6),1)</f>
        <v>0.7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E6" sqref="E6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4">
      <c r="A2" s="54" t="s">
        <v>255</v>
      </c>
      <c r="B2" s="55">
        <v>20808</v>
      </c>
      <c r="C2" s="56">
        <f ca="1">YEAR(TODAY())-YEAR(B2)+IF(TODAY()&gt;=DATE(YEAR(TODAY()),MONTH(B2),DAY(B2)),0,-1)</f>
        <v>63</v>
      </c>
      <c r="E2" s="52">
        <v>166.5</v>
      </c>
      <c r="F2" s="53" t="s">
        <v>39</v>
      </c>
      <c r="G2" s="52">
        <v>52.8</v>
      </c>
      <c r="H2" s="51" t="s">
        <v>41</v>
      </c>
      <c r="I2" s="72">
        <f>ROUND(G3/E3^2,1)</f>
        <v>19</v>
      </c>
    </row>
    <row r="3" spans="1:9" x14ac:dyDescent="0.4">
      <c r="E3" s="51">
        <f>E2/100</f>
        <v>1.665</v>
      </c>
      <c r="F3" s="51" t="s">
        <v>40</v>
      </c>
      <c r="G3" s="51">
        <f>G2</f>
        <v>52.8</v>
      </c>
      <c r="H3" s="51" t="s">
        <v>41</v>
      </c>
      <c r="I3" s="72"/>
    </row>
    <row r="4" spans="1:9" x14ac:dyDescent="0.4">
      <c r="A4" t="s">
        <v>273</v>
      </c>
    </row>
    <row r="5" spans="1:9" x14ac:dyDescent="0.4">
      <c r="B5" s="60">
        <v>44008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4">
      <c r="E2" s="74" t="str">
        <f>'DRIs DATA'!B1</f>
        <v>(설문지 : FFQ 95문항 설문지, 사용자 : 정석규, ID : H1800028)</v>
      </c>
      <c r="F2" s="74"/>
      <c r="G2" s="74"/>
      <c r="H2" s="74"/>
      <c r="I2" s="74"/>
      <c r="J2" s="74"/>
    </row>
    <row r="3" spans="1:14" ht="8.1" customHeight="1" x14ac:dyDescent="0.4"/>
    <row r="4" spans="1:14" x14ac:dyDescent="0.4">
      <c r="K4" t="s">
        <v>2</v>
      </c>
      <c r="L4" t="str">
        <f>'DRIs DATA'!H1</f>
        <v>2020년 07월 03일 11:53:54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6" customFormat="1" x14ac:dyDescent="0.4"/>
    <row r="70" spans="1:14" s="46" customFormat="1" x14ac:dyDescent="0.4"/>
    <row r="71" spans="1:14" ht="25.2" x14ac:dyDescent="0.4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4"/>
    <row r="97" spans="1:14" s="46" customFormat="1" x14ac:dyDescent="0.4"/>
    <row r="98" spans="1:14" s="46" customFormat="1" x14ac:dyDescent="0.4"/>
    <row r="99" spans="1:14" s="46" customFormat="1" x14ac:dyDescent="0.4"/>
    <row r="100" spans="1:14" s="46" customFormat="1" x14ac:dyDescent="0.4"/>
    <row r="105" spans="1:14" x14ac:dyDescent="0.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5.2" x14ac:dyDescent="0.4">
      <c r="A106" s="2" t="s">
        <v>16</v>
      </c>
    </row>
    <row r="127" spans="1:14" s="46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4"/>
    <row r="134" spans="1:14" s="46" customFormat="1" x14ac:dyDescent="0.4"/>
    <row r="135" spans="1:14" s="46" customFormat="1" x14ac:dyDescent="0.4"/>
    <row r="136" spans="1:14" s="46" customFormat="1" x14ac:dyDescent="0.4"/>
    <row r="137" spans="1:14" s="46" customFormat="1" x14ac:dyDescent="0.4"/>
    <row r="138" spans="1:14" s="46" customFormat="1" x14ac:dyDescent="0.4"/>
    <row r="139" spans="1:14" s="46" customFormat="1" x14ac:dyDescent="0.4"/>
    <row r="140" spans="1:14" s="46" customFormat="1" x14ac:dyDescent="0.4"/>
    <row r="141" spans="1:14" s="46" customFormat="1" x14ac:dyDescent="0.4"/>
    <row r="142" spans="1:14" s="46" customFormat="1" x14ac:dyDescent="0.4"/>
    <row r="143" spans="1:14" s="46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="80" zoomScaleNormal="100" zoomScaleSheetLayoutView="80" zoomScalePageLayoutView="10" workbookViewId="0">
      <selection activeCell="W10" sqref="W10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4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4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4">
      <c r="A5" s="6"/>
      <c r="B5" s="75" t="s">
        <v>297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4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4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4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4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4">
      <c r="C10" s="85" t="s">
        <v>30</v>
      </c>
      <c r="D10" s="85"/>
      <c r="E10" s="86"/>
      <c r="F10" s="89">
        <f>'개인정보 및 신체계측 입력'!B5</f>
        <v>44008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4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4">
      <c r="C12" s="85" t="s">
        <v>32</v>
      </c>
      <c r="D12" s="85"/>
      <c r="E12" s="86"/>
      <c r="F12" s="94">
        <f ca="1">'개인정보 및 신체계측 입력'!C2</f>
        <v>63</v>
      </c>
      <c r="G12" s="94"/>
      <c r="H12" s="94"/>
      <c r="I12" s="94"/>
      <c r="K12" s="123">
        <f>'개인정보 및 신체계측 입력'!E2</f>
        <v>166.5</v>
      </c>
      <c r="L12" s="124"/>
      <c r="M12" s="117">
        <f>'개인정보 및 신체계측 입력'!G2</f>
        <v>52.8</v>
      </c>
      <c r="N12" s="118"/>
      <c r="O12" s="113" t="s">
        <v>271</v>
      </c>
      <c r="P12" s="107"/>
      <c r="Q12" s="90">
        <f>'개인정보 및 신체계측 입력'!I2</f>
        <v>19</v>
      </c>
      <c r="R12" s="90"/>
      <c r="S12" s="90"/>
    </row>
    <row r="13" spans="1:19" ht="18" customHeight="1" thickBot="1" x14ac:dyDescent="0.4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4">
      <c r="C14" s="87" t="s">
        <v>31</v>
      </c>
      <c r="D14" s="87"/>
      <c r="E14" s="88"/>
      <c r="F14" s="91" t="str">
        <f>MID('DRIs DATA'!B1,28,3)</f>
        <v>정석규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4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4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4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78.596999999999994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4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4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4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7.9180000000000001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4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4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4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13.484999999999999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4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4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4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0.7</v>
      </c>
      <c r="P69" s="81"/>
      <c r="Q69" s="37" t="s">
        <v>54</v>
      </c>
      <c r="R69" s="35"/>
      <c r="S69" s="35"/>
      <c r="T69" s="6"/>
    </row>
    <row r="70" spans="2:21" ht="18" customHeight="1" thickBot="1" x14ac:dyDescent="0.4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12.5</v>
      </c>
      <c r="L72" s="36" t="s">
        <v>53</v>
      </c>
      <c r="M72" s="36">
        <f>ROUND('DRIs DATA'!K8,1)</f>
        <v>10.199999999999999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4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4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4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5000000000000004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4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4">
      <c r="B94" s="158" t="s">
        <v>171</v>
      </c>
      <c r="C94" s="156"/>
      <c r="D94" s="156"/>
      <c r="E94" s="156"/>
      <c r="F94" s="154">
        <f>ROUND('DRIs DATA'!F16/'DRIs DATA'!C16*100,2)</f>
        <v>69.36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153.56</v>
      </c>
      <c r="R94" s="156" t="s">
        <v>167</v>
      </c>
      <c r="S94" s="156"/>
      <c r="T94" s="157"/>
    </row>
    <row r="95" spans="1:21" ht="18" customHeight="1" x14ac:dyDescent="0.4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4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4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4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4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4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4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4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5000000000000004">
      <c r="C106" s="31"/>
      <c r="D106" s="31"/>
      <c r="E106" s="31"/>
      <c r="F106" s="31"/>
      <c r="G106" s="31"/>
      <c r="H106" s="31"/>
      <c r="I106" s="31"/>
    </row>
    <row r="107" spans="2:21" ht="18" customHeight="1" x14ac:dyDescent="0.4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4">
      <c r="B121" s="43" t="s">
        <v>171</v>
      </c>
      <c r="C121" s="16"/>
      <c r="D121" s="16"/>
      <c r="E121" s="15"/>
      <c r="F121" s="154">
        <f>ROUND('DRIs DATA'!F26/'DRIs DATA'!C26*100,2)</f>
        <v>96.79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126.67</v>
      </c>
      <c r="R121" s="156" t="s">
        <v>166</v>
      </c>
      <c r="S121" s="156"/>
      <c r="T121" s="157"/>
    </row>
    <row r="122" spans="2:20" ht="18" customHeight="1" x14ac:dyDescent="0.4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4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4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4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4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4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thickBot="1" x14ac:dyDescent="0.4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4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261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260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260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4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5000000000000004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4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4">
      <c r="B172" s="42" t="s">
        <v>171</v>
      </c>
      <c r="C172" s="20"/>
      <c r="D172" s="20"/>
      <c r="E172" s="6"/>
      <c r="F172" s="154">
        <f>ROUND('DRIs DATA'!F36/'DRIs DATA'!C36*100,2)</f>
        <v>75.209999999999994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382.01</v>
      </c>
      <c r="R172" s="20" t="s">
        <v>166</v>
      </c>
      <c r="S172" s="41"/>
    </row>
    <row r="173" spans="2:19" ht="18" customHeight="1" x14ac:dyDescent="0.4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4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4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4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4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4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4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4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4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4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4">
      <c r="B197" s="42" t="s">
        <v>171</v>
      </c>
      <c r="C197" s="20"/>
      <c r="D197" s="20"/>
      <c r="E197" s="6"/>
      <c r="F197" s="154">
        <f>ROUND('DRIs DATA'!F46/'DRIs DATA'!C46*100,2)</f>
        <v>138.38</v>
      </c>
      <c r="G197" s="154"/>
      <c r="H197" s="20" t="s">
        <v>166</v>
      </c>
      <c r="I197" s="12"/>
      <c r="J197" s="41"/>
      <c r="S197" s="6"/>
    </row>
    <row r="198" spans="2:20" ht="18" customHeight="1" x14ac:dyDescent="0.4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4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4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4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4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4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4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45">
      <c r="K205" s="10"/>
    </row>
    <row r="206" spans="2:20" ht="18" customHeight="1" x14ac:dyDescent="0.4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4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4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4">
      <c r="N211" s="6"/>
    </row>
    <row r="212" spans="2:14" ht="18" customHeight="1" x14ac:dyDescent="0.4">
      <c r="C212" t="s">
        <v>274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2020-06-24T06:28:05Z</cp:lastPrinted>
  <dcterms:created xsi:type="dcterms:W3CDTF">2015-06-13T08:19:18Z</dcterms:created>
  <dcterms:modified xsi:type="dcterms:W3CDTF">2020-07-03T05:27:31Z</dcterms:modified>
</cp:coreProperties>
</file>