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<sst xmlns="http://schemas.openxmlformats.org/spreadsheetml/2006/main" count="692" uniqueCount="342">
  <si>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</si>
  <si>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</si>
  <si>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</si>
  <si>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</si>
  <si>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</si>
  <si>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</si>
  <si>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</si>
  <si>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</si>
  <si>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</si>
  <si>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</si>
  <si>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</si>
  <si>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</si>
  <si>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</si>
  <si>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</si>
  <si>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</si>
  <si>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</si>
  <si>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</si>
  <si>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</si>
  <si>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</si>
  <si>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</si>
  <si>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</si>
  <si>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</si>
  <si>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</si>
  <si>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</si>
  <si>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</si>
  <si>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</si>
  <si>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</si>
  <si>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</si>
  <si>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</si>
  <si>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</si>
  <si>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</si>
  <si>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</si>
  <si>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</si>
  <si>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</si>
  <si>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</si>
  <si>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</si>
  <si>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</si>
  <si>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</si>
  <si>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</si>
  <si>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</si>
  <si>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</si>
  <si>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</si>
  <si>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</si>
  <si>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</si>
  <si>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</si>
  <si>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</si>
  <si>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</si>
  <si>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</si>
  <si>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</si>
  <si>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</si>
  <si>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</si>
  <si>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</si>
  <si>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</si>
  <si>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</si>
  <si>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</si>
  <si>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</si>
  <si>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</si>
  <si>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</si>
  <si>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</si>
  <si>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</si>
  <si>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</si>
  <si>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</si>
  <si>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</si>
  <si>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</si>
  <si>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</si>
  <si>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</si>
  <si>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</si>
  <si>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</si>
  <si>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</si>
  <si>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</si>
  <si>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</si>
  <si>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</si>
  <si>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</si>
  <si>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</si>
  <si>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</si>
  <si>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</si>
  <si>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</si>
  <si>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</si>
  <si>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</si>
  <si>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</si>
  <si>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</si>
  <si>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</si>
  <si>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</si>
  <si>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</si>
  <si>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</si>
  <si>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</si>
  <si>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</si>
  <si>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</si>
  <si>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</si>
  <si>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</si>
  <si>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</si>
  <si>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</si>
  <si>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</si>
  <si>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</si>
  <si>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</si>
  <si>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</si>
  <si>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</si>
  <si>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</si>
  <si>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</si>
  <si>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</si>
  <si>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</si>
  <si>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</si>
  <si>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</si>
  <si>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</si>
  <si>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</si>
  <si>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</si>
  <si>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</si>
  <si>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</si>
  <si>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</si>
  <si>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</si>
  <si>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</si>
  <si>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</si>
  <si>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</si>
  <si>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</si>
  <si>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</si>
  <si>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</si>
  <si>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</si>
  <si>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</si>
  <si>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</si>
  <si>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</si>
  <si>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</si>
  <si>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</si>
  <si>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</si>
  <si>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</si>
  <si>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</si>
  <si>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</si>
  <si>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</si>
  <si>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</si>
  <si>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</si>
  <si>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</si>
  <si>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</si>
  <si>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</si>
  <si>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</si>
  <si>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</si>
  <si>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</si>
  <si>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</si>
  <si>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</si>
  <si>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</si>
  <si>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</si>
  <si>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</si>
  <si>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</si>
  <si>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</si>
  <si>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</si>
  <si>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</si>
  <si>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</si>
  <si>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</si>
  <si>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</si>
  <si>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</si>
  <si>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</si>
  <si>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</si>
  <si>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</si>
  <si>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</si>
  <si>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</si>
  <si>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</si>
  <si>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</si>
  <si>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</si>
  <si>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</si>
  <si>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</si>
  <si>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</si>
  <si>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</si>
  <si>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</si>
  <si>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</si>
  <si>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</si>
  <si>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</si>
  <si>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</si>
  <si>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</si>
  <si>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</si>
  <si>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</si>
  <si>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</si>
  <si>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</si>
  <si>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</si>
  <si>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</si>
  <si>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</si>
  <si>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</si>
  <si>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</si>
  <si>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</si>
  <si>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</si>
  <si>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</si>
  <si>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</si>
  <si>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</si>
  <si>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</si>
  <si>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</si>
  <si>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</si>
  <si>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</si>
  <si>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</si>
  <si>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</si>
  <si>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</si>
  <si>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</si>
  <si>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</si>
  <si>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</si>
  <si>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</si>
  <si>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</si>
  <si>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</si>
  <si>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</si>
  <si>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</si>
  <si>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</si>
  <si>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</si>
  <si>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</si>
  <si>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</si>
  <si>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</si>
  <si>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</si>
  <si>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</si>
  <si>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</si>
  <si>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</si>
  <si>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</si>
  <si>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</si>
  <si>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</si>
  <si>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</si>
  <si>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</si>
  <si>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</si>
  <si>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</si>
  <si>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</si>
  <si>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</si>
  <si>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</si>
  <si>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</si>
  <si>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</si>
  <si>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</si>
  <si>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</si>
  <si>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</si>
  <si>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</si>
  <si>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</si>
  <si>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</si>
  <si>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</si>
  <si>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</si>
  <si>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</si>
  <si>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</si>
  <si>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</si>
  <si>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</si>
  <si>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</si>
  <si>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</si>
  <si>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</si>
  <si>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</si>
  <si>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</si>
  <si>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</si>
  <si>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</si>
  <si>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</si>
  <si>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</si>
  <si>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</si>
  <si>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</si>
  <si>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</si>
  <si>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</si>
  <si>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</si>
  <si>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</si>
  <si>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</si>
  <si>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</si>
  <si>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</si>
  <si>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</si>
  <si>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</si>
  <si>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</si>
  <si>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</si>
  <si>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</si>
  <si>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</si>
  <si>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</si>
  <si>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</si>
  <si>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</si>
  <si>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</si>
  <si>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</si>
  <si>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</si>
  <si>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</si>
  <si>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</si>
  <si>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</si>
  <si>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</si>
  <si>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</si>
  <si>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</si>
  <si>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</si>
  <si>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</si>
  <si>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</si>
  <si>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</si>
  <si>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</si>
  <si>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</si>
  <si>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</si>
  <si>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</si>
  <si>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</si>
  <si>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</si>
  <si>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</si>
  <si>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</si>
  <si>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</si>
  <si>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</si>
  <si>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</si>
  <si>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</si>
  <si>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</si>
  <si>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</si>
  <si>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</si>
  <si>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</si>
  <si>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</si>
  <si>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</si>
  <si>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</si>
  <si>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</si>
  <si>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</si>
  <si>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</si>
  <si>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</si>
  <si>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</si>
  <si>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</si>
  <si>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</si>
  <si>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</si>
  <si>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</si>
  <si>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</si>
  <si>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</si>
  <si>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</si>
  <si>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</si>
  <si>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</si>
  <si>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</si>
  <si>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</si>
  <si>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</si>
  <si>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</si>
  <si>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</si>
  <si>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</si>
  <si>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</si>
  <si>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</si>
  <si>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</si>
  <si>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</si>
  <si>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</si>
  <si>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</si>
  <si>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</si>
  <si>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</si>
  <si>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</si>
  <si>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</si>
  <si>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</si>
  <si>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</si>
  <si>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</si>
  <si>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</si>
  <si>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</si>
  <si>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</si>
  <si>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</si>
  <si>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</si>
  <si>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</si>
  <si>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</si>
  <si>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</si>
  <si>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</si>
  <si>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</si>
  <si>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</si>
  <si>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최형락, ID : H1800072)</t>
  </si>
  <si>
    <t>2021년 11월 17일 15:33:27</t>
  </si>
  <si>
    <t>적정비율(최대)</t>
    <phoneticPr fontId="1" type="noConversion"/>
  </si>
  <si>
    <t>지용성 비타민</t>
    <phoneticPr fontId="1" type="noConversion"/>
  </si>
  <si>
    <t>권장섭취량</t>
    <phoneticPr fontId="1" type="noConversion"/>
  </si>
  <si>
    <t>섭취량</t>
    <phoneticPr fontId="1" type="noConversion"/>
  </si>
  <si>
    <t>비오틴</t>
    <phoneticPr fontId="1" type="noConversion"/>
  </si>
  <si>
    <t>상한섭취량</t>
    <phoneticPr fontId="1" type="noConversion"/>
  </si>
  <si>
    <t>평균필요량</t>
    <phoneticPr fontId="1" type="noConversion"/>
  </si>
  <si>
    <t>H1800072</t>
  </si>
  <si>
    <t>최형락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</si>
</sst>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112.523674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3.4786513000000001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3.5023806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1888.2565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4913.8896000000004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125.722176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174.29653999999999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15.757675000000001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1702.9630999999999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0.19766033999999999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3.7049379999999998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36.829712000000001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412.33690000000001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134.60005000000001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4.4089999999999998</c:v>
                </c:pt>
                <c:pt idx="1">
                  <c:v>15.638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24.918118</c:v>
                </c:pt>
                <c:pt idx="1">
                  <c:v>29.904297</c:v>
                </c:pt>
                <c:pt idx="2">
                  <c:v>33.208089999999999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629.59050000000002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31.394535000000001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66.415999999999997</c:v>
                </c:pt>
                <c:pt idx="1">
                  <c:v>15.201000000000001</c:v>
                </c:pt>
                <c:pt idx="2">
                  <c:v>18.382999999999999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3441.9434000000001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155.18771000000001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783.30724999999995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3.1988409999999998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6878.2860000000001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22.753702000000001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2.2146702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233.62021999999999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2.2781937000000001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23.951844999999999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2.2146702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675.79570000000001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18.492573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최형락, ID : H1800072)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15:33:27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3441.9434000000001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112.523674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36.829712000000001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66.415999999999997</v>
      </c>
      <c r="G8" s="59">
        <f>'DRIs DATA 입력'!G8</f>
        <v>15.201000000000001</v>
      </c>
      <c r="H8" s="59">
        <f>'DRIs DATA 입력'!H8</f>
        <v>18.382999999999999</v>
      </c>
      <c r="I8" s="46"/>
      <c r="J8" s="59" t="s">
        <v>216</v>
      </c>
      <c r="K8" s="59">
        <f>'DRIs DATA 입력'!K8</f>
        <v>4.4089999999999998</v>
      </c>
      <c r="L8" s="59">
        <f>'DRIs DATA 입력'!L8</f>
        <v>15.638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629.59050000000002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31.394535000000001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3.1988409999999998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233.62021999999999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155.18771000000001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3.0405552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2.2781937000000001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23.951844999999999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2.2146702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675.79570000000001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18.492573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3.4786513000000001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3.5023806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783.30724999999995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1888.2565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6878.2860000000001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4913.8896000000004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125.722176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174.29653999999999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22.753702000000001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15.757675000000001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1702.9630999999999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0.19766033999999999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3.7049379999999998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412.33690000000001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134.60005000000001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310</v>
      </c>
      <c r="B1" s="61" t="s">
        <v>331</v>
      </c>
      <c r="G1" s="62" t="s">
        <v>311</v>
      </c>
      <c r="H1" s="61" t="s">
        <v>332</v>
      </c>
    </row>
    <row r="3" spans="1:27" x14ac:dyDescent="0.3">
      <c r="A3" s="68" t="s">
        <v>312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313</v>
      </c>
      <c r="B4" s="67"/>
      <c r="C4" s="67"/>
      <c r="E4" s="69" t="s">
        <v>314</v>
      </c>
      <c r="F4" s="70"/>
      <c r="G4" s="70"/>
      <c r="H4" s="71"/>
      <c r="J4" s="69" t="s">
        <v>315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316</v>
      </c>
      <c r="V4" s="67"/>
      <c r="W4" s="67"/>
      <c r="X4" s="67"/>
      <c r="Y4" s="67"/>
      <c r="Z4" s="67"/>
    </row>
    <row r="5" spans="1:27" x14ac:dyDescent="0.3">
      <c r="A5" s="65"/>
      <c r="B5" s="65" t="s">
        <v>317</v>
      </c>
      <c r="C5" s="65" t="s">
        <v>276</v>
      </c>
      <c r="E5" s="65"/>
      <c r="F5" s="65" t="s">
        <v>50</v>
      </c>
      <c r="G5" s="65" t="s">
        <v>318</v>
      </c>
      <c r="H5" s="65" t="s">
        <v>46</v>
      </c>
      <c r="J5" s="65"/>
      <c r="K5" s="65" t="s">
        <v>319</v>
      </c>
      <c r="L5" s="65" t="s">
        <v>320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313</v>
      </c>
      <c r="B6" s="65">
        <v>2400</v>
      </c>
      <c r="C6" s="65">
        <v>3441.9434000000001</v>
      </c>
      <c r="E6" s="65" t="s">
        <v>321</v>
      </c>
      <c r="F6" s="65">
        <v>55</v>
      </c>
      <c r="G6" s="65">
        <v>15</v>
      </c>
      <c r="H6" s="65">
        <v>7</v>
      </c>
      <c r="J6" s="65" t="s">
        <v>321</v>
      </c>
      <c r="K6" s="65">
        <v>0.1</v>
      </c>
      <c r="L6" s="65">
        <v>4</v>
      </c>
      <c r="N6" s="65" t="s">
        <v>322</v>
      </c>
      <c r="O6" s="65">
        <v>50</v>
      </c>
      <c r="P6" s="65">
        <v>60</v>
      </c>
      <c r="Q6" s="65">
        <v>0</v>
      </c>
      <c r="R6" s="65">
        <v>0</v>
      </c>
      <c r="S6" s="65">
        <v>112.523674</v>
      </c>
      <c r="U6" s="65" t="s">
        <v>323</v>
      </c>
      <c r="V6" s="65">
        <v>0</v>
      </c>
      <c r="W6" s="65">
        <v>0</v>
      </c>
      <c r="X6" s="65">
        <v>25</v>
      </c>
      <c r="Y6" s="65">
        <v>0</v>
      </c>
      <c r="Z6" s="65">
        <v>36.829712000000001</v>
      </c>
    </row>
    <row r="7" spans="1:27" x14ac:dyDescent="0.3">
      <c r="E7" s="65" t="s">
        <v>324</v>
      </c>
      <c r="F7" s="65">
        <v>65</v>
      </c>
      <c r="G7" s="65">
        <v>30</v>
      </c>
      <c r="H7" s="65">
        <v>20</v>
      </c>
      <c r="J7" s="65" t="s">
        <v>333</v>
      </c>
      <c r="K7" s="65">
        <v>1</v>
      </c>
      <c r="L7" s="65">
        <v>10</v>
      </c>
    </row>
    <row r="8" spans="1:27" x14ac:dyDescent="0.3">
      <c r="E8" s="65" t="s">
        <v>325</v>
      </c>
      <c r="F8" s="65">
        <v>66.415999999999997</v>
      </c>
      <c r="G8" s="65">
        <v>15.201000000000001</v>
      </c>
      <c r="H8" s="65">
        <v>18.382999999999999</v>
      </c>
      <c r="J8" s="65" t="s">
        <v>325</v>
      </c>
      <c r="K8" s="65">
        <v>4.4089999999999998</v>
      </c>
      <c r="L8" s="65">
        <v>15.638</v>
      </c>
    </row>
    <row r="13" spans="1:27" x14ac:dyDescent="0.3">
      <c r="A13" s="66" t="s">
        <v>334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326</v>
      </c>
      <c r="B14" s="67"/>
      <c r="C14" s="67"/>
      <c r="D14" s="67"/>
      <c r="E14" s="67"/>
      <c r="F14" s="67"/>
      <c r="H14" s="67" t="s">
        <v>327</v>
      </c>
      <c r="I14" s="67"/>
      <c r="J14" s="67"/>
      <c r="K14" s="67"/>
      <c r="L14" s="67"/>
      <c r="M14" s="67"/>
      <c r="O14" s="67" t="s">
        <v>328</v>
      </c>
      <c r="P14" s="67"/>
      <c r="Q14" s="67"/>
      <c r="R14" s="67"/>
      <c r="S14" s="67"/>
      <c r="T14" s="67"/>
      <c r="V14" s="67" t="s">
        <v>329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335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336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550</v>
      </c>
      <c r="C16" s="65">
        <v>750</v>
      </c>
      <c r="D16" s="65">
        <v>0</v>
      </c>
      <c r="E16" s="65">
        <v>3000</v>
      </c>
      <c r="F16" s="65">
        <v>629.59050000000002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31.394535000000001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3.1988409999999998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233.62021999999999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337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338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155.18771000000001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3.0405552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2.2781937000000001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23.951844999999999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2.2146702</v>
      </c>
      <c r="AJ26" s="65" t="s">
        <v>291</v>
      </c>
      <c r="AK26" s="65">
        <v>320</v>
      </c>
      <c r="AL26" s="65">
        <v>400</v>
      </c>
      <c r="AM26" s="65">
        <v>0</v>
      </c>
      <c r="AN26" s="65">
        <v>1000</v>
      </c>
      <c r="AO26" s="65">
        <v>675.79570000000001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18.492573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3.4786513000000001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3.5023806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294</v>
      </c>
      <c r="W34" s="67"/>
      <c r="X34" s="67"/>
      <c r="Y34" s="67"/>
      <c r="Z34" s="67"/>
      <c r="AA34" s="67"/>
      <c r="AC34" s="67" t="s">
        <v>295</v>
      </c>
      <c r="AD34" s="67"/>
      <c r="AE34" s="67"/>
      <c r="AF34" s="67"/>
      <c r="AG34" s="67"/>
      <c r="AH34" s="67"/>
      <c r="AJ34" s="67" t="s">
        <v>296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783.30724999999995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1888.2565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6878.2860000000001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4913.8896000000004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125.722176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174.29653999999999</v>
      </c>
    </row>
    <row r="43" spans="1:68" x14ac:dyDescent="0.3">
      <c r="A43" s="66" t="s">
        <v>297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298</v>
      </c>
      <c r="B44" s="67"/>
      <c r="C44" s="67"/>
      <c r="D44" s="67"/>
      <c r="E44" s="67"/>
      <c r="F44" s="67"/>
      <c r="H44" s="67" t="s">
        <v>299</v>
      </c>
      <c r="I44" s="67"/>
      <c r="J44" s="67"/>
      <c r="K44" s="67"/>
      <c r="L44" s="67"/>
      <c r="M44" s="67"/>
      <c r="O44" s="67" t="s">
        <v>300</v>
      </c>
      <c r="P44" s="67"/>
      <c r="Q44" s="67"/>
      <c r="R44" s="67"/>
      <c r="S44" s="67"/>
      <c r="T44" s="67"/>
      <c r="V44" s="67" t="s">
        <v>301</v>
      </c>
      <c r="W44" s="67"/>
      <c r="X44" s="67"/>
      <c r="Y44" s="67"/>
      <c r="Z44" s="67"/>
      <c r="AA44" s="67"/>
      <c r="AC44" s="67" t="s">
        <v>302</v>
      </c>
      <c r="AD44" s="67"/>
      <c r="AE44" s="67"/>
      <c r="AF44" s="67"/>
      <c r="AG44" s="67"/>
      <c r="AH44" s="67"/>
      <c r="AJ44" s="67" t="s">
        <v>303</v>
      </c>
      <c r="AK44" s="67"/>
      <c r="AL44" s="67"/>
      <c r="AM44" s="67"/>
      <c r="AN44" s="67"/>
      <c r="AO44" s="67"/>
      <c r="AQ44" s="67" t="s">
        <v>304</v>
      </c>
      <c r="AR44" s="67"/>
      <c r="AS44" s="67"/>
      <c r="AT44" s="67"/>
      <c r="AU44" s="67"/>
      <c r="AV44" s="67"/>
      <c r="AX44" s="67" t="s">
        <v>305</v>
      </c>
      <c r="AY44" s="67"/>
      <c r="AZ44" s="67"/>
      <c r="BA44" s="67"/>
      <c r="BB44" s="67"/>
      <c r="BC44" s="67"/>
      <c r="BE44" s="67" t="s">
        <v>306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339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22.753702000000001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15.757675000000001</v>
      </c>
      <c r="O46" s="65" t="s">
        <v>307</v>
      </c>
      <c r="P46" s="65">
        <v>600</v>
      </c>
      <c r="Q46" s="65">
        <v>800</v>
      </c>
      <c r="R46" s="65">
        <v>0</v>
      </c>
      <c r="S46" s="65">
        <v>10000</v>
      </c>
      <c r="T46" s="65">
        <v>1702.9630999999999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0.19766033999999999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3.7049379999999998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412.33690000000001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134.60005000000001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6" sqref="I26:I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340</v>
      </c>
      <c r="B2" s="61" t="s">
        <v>341</v>
      </c>
      <c r="C2" s="61" t="s">
        <v>330</v>
      </c>
      <c r="D2" s="61">
        <v>49</v>
      </c>
      <c r="E2" s="61">
        <v>3441.9434000000001</v>
      </c>
      <c r="F2" s="61">
        <v>406.53023999999999</v>
      </c>
      <c r="G2" s="61">
        <v>93.042420000000007</v>
      </c>
      <c r="H2" s="61">
        <v>47.278328000000002</v>
      </c>
      <c r="I2" s="61">
        <v>45.764090000000003</v>
      </c>
      <c r="J2" s="61">
        <v>112.523674</v>
      </c>
      <c r="K2" s="61">
        <v>48.985570000000003</v>
      </c>
      <c r="L2" s="61">
        <v>63.538105000000002</v>
      </c>
      <c r="M2" s="61">
        <v>36.829712000000001</v>
      </c>
      <c r="N2" s="61">
        <v>3.8267524000000002</v>
      </c>
      <c r="O2" s="61">
        <v>21.335234</v>
      </c>
      <c r="P2" s="61">
        <v>1920.6339</v>
      </c>
      <c r="Q2" s="61">
        <v>35.315894999999998</v>
      </c>
      <c r="R2" s="61">
        <v>629.59050000000002</v>
      </c>
      <c r="S2" s="61">
        <v>141.42547999999999</v>
      </c>
      <c r="T2" s="61">
        <v>5857.9804999999997</v>
      </c>
      <c r="U2" s="61">
        <v>3.1988409999999998</v>
      </c>
      <c r="V2" s="61">
        <v>31.394535000000001</v>
      </c>
      <c r="W2" s="61">
        <v>233.62021999999999</v>
      </c>
      <c r="X2" s="61">
        <v>155.18771000000001</v>
      </c>
      <c r="Y2" s="61">
        <v>3.0405552</v>
      </c>
      <c r="Z2" s="61">
        <v>2.2781937000000001</v>
      </c>
      <c r="AA2" s="61">
        <v>23.951844999999999</v>
      </c>
      <c r="AB2" s="61">
        <v>2.2146702</v>
      </c>
      <c r="AC2" s="61">
        <v>675.79570000000001</v>
      </c>
      <c r="AD2" s="61">
        <v>18.492573</v>
      </c>
      <c r="AE2" s="61">
        <v>3.4786513000000001</v>
      </c>
      <c r="AF2" s="61">
        <v>3.5023806</v>
      </c>
      <c r="AG2" s="61">
        <v>783.30724999999995</v>
      </c>
      <c r="AH2" s="61">
        <v>426.42329999999998</v>
      </c>
      <c r="AI2" s="61">
        <v>356.88389999999998</v>
      </c>
      <c r="AJ2" s="61">
        <v>1888.2565</v>
      </c>
      <c r="AK2" s="61">
        <v>6878.2860000000001</v>
      </c>
      <c r="AL2" s="61">
        <v>125.722176</v>
      </c>
      <c r="AM2" s="61">
        <v>4913.8896000000004</v>
      </c>
      <c r="AN2" s="61">
        <v>174.29653999999999</v>
      </c>
      <c r="AO2" s="61">
        <v>22.753702000000001</v>
      </c>
      <c r="AP2" s="61">
        <v>14.314952999999999</v>
      </c>
      <c r="AQ2" s="61">
        <v>8.4387480000000004</v>
      </c>
      <c r="AR2" s="61">
        <v>15.757675000000001</v>
      </c>
      <c r="AS2" s="61">
        <v>1702.9630999999999</v>
      </c>
      <c r="AT2" s="61">
        <v>0.19766033999999999</v>
      </c>
      <c r="AU2" s="61">
        <v>3.7049379999999998</v>
      </c>
      <c r="AV2" s="61">
        <v>412.33690000000001</v>
      </c>
      <c r="AW2" s="61">
        <v>134.60005000000001</v>
      </c>
      <c r="AX2" s="61">
        <v>0.10454181</v>
      </c>
      <c r="AY2" s="61">
        <v>3.3064787</v>
      </c>
      <c r="AZ2" s="61">
        <v>540.93835000000001</v>
      </c>
      <c r="BA2" s="61">
        <v>88.050799999999995</v>
      </c>
      <c r="BB2" s="61">
        <v>24.918118</v>
      </c>
      <c r="BC2" s="61">
        <v>29.904297</v>
      </c>
      <c r="BD2" s="61">
        <v>33.208089999999999</v>
      </c>
      <c r="BE2" s="61">
        <v>2.1791860000000001</v>
      </c>
      <c r="BF2" s="61">
        <v>14.394178</v>
      </c>
      <c r="BG2" s="61">
        <v>1.3877448000000001E-2</v>
      </c>
      <c r="BH2" s="61">
        <v>1.7150176999999999E-2</v>
      </c>
      <c r="BI2" s="61">
        <v>1.3014136000000001E-2</v>
      </c>
      <c r="BJ2" s="61">
        <v>0.10582852</v>
      </c>
      <c r="BK2" s="61">
        <v>1.067496E-3</v>
      </c>
      <c r="BL2" s="61">
        <v>0.29902943999999998</v>
      </c>
      <c r="BM2" s="61">
        <v>3.4159321999999999</v>
      </c>
      <c r="BN2" s="61">
        <v>1.1923273000000001</v>
      </c>
      <c r="BO2" s="61">
        <v>72.062579999999997</v>
      </c>
      <c r="BP2" s="61">
        <v>9.4838850000000008</v>
      </c>
      <c r="BQ2" s="61">
        <v>22.744183</v>
      </c>
      <c r="BR2" s="61">
        <v>87.829414</v>
      </c>
      <c r="BS2" s="61">
        <v>57.782265000000002</v>
      </c>
      <c r="BT2" s="61">
        <v>11.819940000000001</v>
      </c>
      <c r="BU2" s="61">
        <v>0.53335315000000005</v>
      </c>
      <c r="BV2" s="61">
        <v>2.9023249000000001E-2</v>
      </c>
      <c r="BW2" s="61">
        <v>0.80864570000000002</v>
      </c>
      <c r="BX2" s="61">
        <v>1.4978415</v>
      </c>
      <c r="BY2" s="61">
        <v>0.25129629999999997</v>
      </c>
      <c r="BZ2" s="61">
        <v>9.5626529999999997E-4</v>
      </c>
      <c r="CA2" s="61">
        <v>1.5357049</v>
      </c>
      <c r="CB2" s="61">
        <v>1.0438522E-2</v>
      </c>
      <c r="CC2" s="61">
        <v>0.21952748</v>
      </c>
      <c r="CD2" s="61">
        <v>2.0188649999999999</v>
      </c>
      <c r="CE2" s="61">
        <v>0.16340974999999999</v>
      </c>
      <c r="CF2" s="61">
        <v>0.11634745000000001</v>
      </c>
      <c r="CG2" s="61">
        <v>2.4899998E-6</v>
      </c>
      <c r="CH2" s="61">
        <v>2.8742831E-2</v>
      </c>
      <c r="CI2" s="61">
        <v>1.5350491000000001E-2</v>
      </c>
      <c r="CJ2" s="61">
        <v>4.9747750000000002</v>
      </c>
      <c r="CK2" s="61">
        <v>3.4094747000000002E-2</v>
      </c>
      <c r="CL2" s="61">
        <v>4.4609940000000003</v>
      </c>
      <c r="CM2" s="61">
        <v>3.3835503999999998</v>
      </c>
      <c r="CN2" s="61">
        <v>4097.7592999999997</v>
      </c>
      <c r="CO2" s="61">
        <v>7275.2964000000002</v>
      </c>
      <c r="CP2" s="61">
        <v>5398.8334999999997</v>
      </c>
      <c r="CQ2" s="61">
        <v>1488.9254000000001</v>
      </c>
      <c r="CR2" s="61">
        <v>844.36743000000001</v>
      </c>
      <c r="CS2" s="61">
        <v>508.93137000000002</v>
      </c>
      <c r="CT2" s="61">
        <v>4278.5680000000002</v>
      </c>
      <c r="CU2" s="61">
        <v>2936.6529999999998</v>
      </c>
      <c r="CV2" s="61">
        <v>1656.1442</v>
      </c>
      <c r="CW2" s="61">
        <v>3392.201</v>
      </c>
      <c r="CX2" s="61">
        <v>1026.0533</v>
      </c>
      <c r="CY2" s="61">
        <v>4623.6589999999997</v>
      </c>
      <c r="CZ2" s="61">
        <v>2580.4762999999998</v>
      </c>
      <c r="DA2" s="61">
        <v>6967.2629999999999</v>
      </c>
      <c r="DB2" s="61">
        <v>5624.7839999999997</v>
      </c>
      <c r="DC2" s="61">
        <v>10546.11</v>
      </c>
      <c r="DD2" s="61">
        <v>17364.403999999999</v>
      </c>
      <c r="DE2" s="61">
        <v>4293.2744000000002</v>
      </c>
      <c r="DF2" s="61">
        <v>6133.9579999999996</v>
      </c>
      <c r="DG2" s="61">
        <v>4077.5981000000002</v>
      </c>
      <c r="DH2" s="61">
        <v>188.24716000000001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88.050799999999995</v>
      </c>
      <c r="B6">
        <f>BB2</f>
        <v>24.918118</v>
      </c>
      <c r="C6">
        <f>BC2</f>
        <v>29.904297</v>
      </c>
      <c r="D6">
        <f>BD2</f>
        <v>33.208089999999999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26289</v>
      </c>
      <c r="C2" s="56">
        <f ca="1">YEAR(TODAY())-YEAR(B2)+IF(TODAY()&gt;=DATE(YEAR(TODAY()),MONTH(B2),DAY(B2)),0,-1)</f>
        <v>49</v>
      </c>
      <c r="E2" s="52">
        <v>180.1</v>
      </c>
      <c r="F2" s="53" t="s">
        <v>39</v>
      </c>
      <c r="G2" s="52">
        <v>83</v>
      </c>
      <c r="H2" s="51" t="s">
        <v>41</v>
      </c>
      <c r="I2" s="72">
        <f>ROUND(G3/E3^2,1)</f>
        <v>25.6</v>
      </c>
    </row>
    <row r="3" spans="1:9" x14ac:dyDescent="0.3">
      <c r="E3" s="51">
        <f>E2/100</f>
        <v>1.8009999999999999</v>
      </c>
      <c r="F3" s="51" t="s">
        <v>40</v>
      </c>
      <c r="G3" s="51">
        <f>G2</f>
        <v>83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최형락, ID : H1800072)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15:33:27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44432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49</v>
      </c>
      <c r="G12" s="94"/>
      <c r="H12" s="94"/>
      <c r="I12" s="94"/>
      <c r="K12" s="123">
        <f>'개인정보 및 신체계측 입력'!E2</f>
        <v>180.1</v>
      </c>
      <c r="L12" s="124"/>
      <c r="M12" s="117">
        <f>'개인정보 및 신체계측 입력'!G2</f>
        <v>83</v>
      </c>
      <c r="N12" s="118"/>
      <c r="O12" s="113" t="s">
        <v>271</v>
      </c>
      <c r="P12" s="107"/>
      <c r="Q12" s="90">
        <f>'개인정보 및 신체계측 입력'!I2</f>
        <v>25.6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최형락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66.415999999999997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15.201000000000001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18.382999999999999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15.6</v>
      </c>
      <c r="L72" s="36" t="s">
        <v>53</v>
      </c>
      <c r="M72" s="36">
        <f>ROUND('DRIs DATA'!K8,1)</f>
        <v>4.4000000000000004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83.95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261.62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155.19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147.63999999999999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97.91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458.55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227.54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2021-11-17T07:17:06Z</dcterms:modified>
</cp:coreProperties>
</file>