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4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<sst xmlns="http://schemas.openxmlformats.org/spreadsheetml/2006/main" count="692" uniqueCount="347">
  <si>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</si>
  <si>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</si>
  <si>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</si>
  <si>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</si>
  <si>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</si>
  <si>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</si>
  <si>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</si>
  <si>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</si>
  <si>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</si>
  <si>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</si>
  <si>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</si>
  <si>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</si>
  <si>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</si>
  <si>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</si>
  <si>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</si>
  <si>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</si>
  <si>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</si>
  <si>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</si>
  <si>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</si>
  <si>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</si>
  <si>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</si>
  <si>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</si>
  <si>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</si>
  <si>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</si>
  <si>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</si>
  <si>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</si>
  <si>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</si>
  <si>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</si>
  <si>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</si>
  <si>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</si>
  <si>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</si>
  <si>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</si>
  <si>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</si>
  <si>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</si>
  <si>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</si>
  <si>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</si>
  <si>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</si>
  <si>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</si>
  <si>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</si>
  <si>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</si>
  <si>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</si>
  <si>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</si>
  <si>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</si>
  <si>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</si>
  <si>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</si>
  <si>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</si>
  <si>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</si>
  <si>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</si>
  <si>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</si>
  <si>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</si>
  <si>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</si>
  <si>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</si>
  <si>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</si>
  <si>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</si>
  <si>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</si>
  <si>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</si>
  <si>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</si>
  <si>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</si>
  <si>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</si>
  <si>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</si>
  <si>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</si>
  <si>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</si>
  <si>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</si>
  <si>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</si>
  <si>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</si>
  <si>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</si>
  <si>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</si>
  <si>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</si>
  <si>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</si>
  <si>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</si>
  <si>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</si>
  <si>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</si>
  <si>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</si>
  <si>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</si>
  <si>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</si>
  <si>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</si>
  <si>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</si>
  <si>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</si>
  <si>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</si>
  <si>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</si>
  <si>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</si>
  <si>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</si>
  <si>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</si>
  <si>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</si>
  <si>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</si>
  <si>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</si>
  <si>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</si>
  <si>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</si>
  <si>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</si>
  <si>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</si>
  <si>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</si>
  <si>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</si>
  <si>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</si>
  <si>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</si>
  <si>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</si>
  <si>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</si>
  <si>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</si>
  <si>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</si>
  <si>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</si>
  <si>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</si>
  <si>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</si>
  <si>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</si>
  <si>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</si>
  <si>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</si>
  <si>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</si>
  <si>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</si>
  <si>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</si>
  <si>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</si>
  <si>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</si>
  <si>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</si>
  <si>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</si>
  <si>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</si>
  <si>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</si>
  <si>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</si>
  <si>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</si>
  <si>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</si>
  <si>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</si>
  <si>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</si>
  <si>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</si>
  <si>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</si>
  <si>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</si>
  <si>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</si>
  <si>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</si>
  <si>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</si>
  <si>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</si>
  <si>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</si>
  <si>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</si>
  <si>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</si>
  <si>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</si>
  <si>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</si>
  <si>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</si>
  <si>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</si>
  <si>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</si>
  <si>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</si>
  <si>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</si>
  <si>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</si>
  <si>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</si>
  <si>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</si>
  <si>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</si>
  <si>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</si>
  <si>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</si>
  <si>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</si>
  <si>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</si>
  <si>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</si>
  <si>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</si>
  <si>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</si>
  <si>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</si>
  <si>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</si>
  <si>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</si>
  <si>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</si>
  <si>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</si>
  <si>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</si>
  <si>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</si>
  <si>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</si>
  <si>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</si>
  <si>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</si>
  <si>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</si>
  <si>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</si>
  <si>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</si>
  <si>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</si>
  <si>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</si>
  <si>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</si>
  <si>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</si>
  <si>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</si>
  <si>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</si>
  <si>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</si>
  <si>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</si>
  <si>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</si>
  <si>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</si>
  <si>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</si>
  <si>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</si>
  <si>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</si>
  <si>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</si>
  <si>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</si>
  <si>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</si>
  <si>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</si>
  <si>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</si>
  <si>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</si>
  <si>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</si>
  <si>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</si>
  <si>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</si>
  <si>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</si>
  <si>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</si>
  <si>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</si>
  <si>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</si>
  <si>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</si>
  <si>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</si>
  <si>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</si>
  <si>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</si>
  <si>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</si>
  <si>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</si>
  <si>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</si>
  <si>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</si>
  <si>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</si>
  <si>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</si>
  <si>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</si>
  <si>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</si>
  <si>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</si>
  <si>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</si>
  <si>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</si>
  <si>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</si>
  <si>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</si>
  <si>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</si>
  <si>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</si>
  <si>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</si>
  <si>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</si>
  <si>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</si>
  <si>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</si>
  <si>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</si>
  <si>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</si>
  <si>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</si>
  <si>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</si>
  <si>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</si>
  <si>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</si>
  <si>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</si>
  <si>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</si>
  <si>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</si>
  <si>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</si>
  <si>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</si>
  <si>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</si>
  <si>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</si>
  <si>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</si>
  <si>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</si>
  <si>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</si>
  <si>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</si>
  <si>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</si>
  <si>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</si>
  <si>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</si>
  <si>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</si>
  <si>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</si>
  <si>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</si>
  <si>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</si>
  <si>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</si>
  <si>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</si>
  <si>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</si>
  <si>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</si>
  <si>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</si>
  <si>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</si>
  <si>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</si>
  <si>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</si>
  <si>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</si>
  <si>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</si>
  <si>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</si>
  <si>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</si>
  <si>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</si>
  <si>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</si>
  <si>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</si>
  <si>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</si>
  <si>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</si>
  <si>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</si>
  <si>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</si>
  <si>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</si>
  <si>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</si>
  <si>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</si>
  <si>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</si>
  <si>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</si>
  <si>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</si>
  <si>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</si>
  <si>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</si>
  <si>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</si>
  <si>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</si>
  <si>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</si>
  <si>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</si>
  <si>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</si>
  <si>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</si>
  <si>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</si>
  <si>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</si>
  <si>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</si>
  <si>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</si>
  <si>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</si>
  <si>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</si>
  <si>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</si>
  <si>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</si>
  <si>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</si>
  <si>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</si>
  <si>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</si>
  <si>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</si>
  <si>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</si>
  <si>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</si>
  <si>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</si>
  <si>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</si>
  <si>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</si>
  <si>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</si>
  <si>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</si>
  <si>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</si>
  <si>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</si>
  <si>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</si>
  <si>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</si>
  <si>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</si>
  <si>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</si>
  <si>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</si>
  <si>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</si>
  <si>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</si>
  <si>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</si>
  <si>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</si>
  <si>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</si>
  <si>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</si>
  <si>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</si>
  <si>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</si>
  <si>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</si>
  <si>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</si>
  <si>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</si>
  <si>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</si>
  <si>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</si>
  <si>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</si>
  <si>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</si>
  <si>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</si>
  <si>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M</t>
  </si>
  <si>
    <t>단백질</t>
    <phoneticPr fontId="1" type="noConversion"/>
  </si>
  <si>
    <t>탄수화물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</si>
  <si>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</si>
  <si>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</si>
  <si>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</si>
  <si>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</si>
  <si>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</si>
  <si>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</si>
  <si>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</si>
  <si>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</si>
  <si>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</si>
  <si>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</si>
  <si>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</si>
  <si>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</si>
  <si>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</si>
  <si>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</si>
  <si>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</si>
  <si>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</si>
  <si>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</si>
  <si>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</si>
  <si>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</si>
  <si>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</si>
  <si>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</si>
  <si>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H1800121</t>
  </si>
  <si>
    <t>임성호</t>
  </si>
  <si>
    <t>(설문지 : FFQ 95문항 설문지, 사용자 : 임성호, ID : H1800121)</t>
  </si>
  <si>
    <t>출력시각</t>
    <phoneticPr fontId="1" type="noConversion"/>
  </si>
  <si>
    <t>2022년 02월 23일 13:07:12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</si>
  <si>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</si>
  <si>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</si>
  <si>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</si>
  <si>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</si>
  <si>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상한섭취량</t>
    <phoneticPr fontId="1" type="noConversion"/>
  </si>
  <si>
    <t>충분섭취량</t>
    <phoneticPr fontId="1" type="noConversion"/>
  </si>
  <si>
    <t>에너지(kcal)</t>
    <phoneticPr fontId="1" type="noConversion"/>
  </si>
  <si>
    <t>섭취량</t>
    <phoneticPr fontId="1" type="noConversion"/>
  </si>
  <si>
    <t>권장섭취량</t>
    <phoneticPr fontId="1" type="noConversion"/>
  </si>
  <si>
    <t>칼슘</t>
    <phoneticPr fontId="1" type="noConversion"/>
  </si>
  <si>
    <t>평균필요량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</si>
</sst>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99.005660000000006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242584"/>
        <c:axId val="425242976"/>
      </c:barChart>
      <c:catAx>
        <c:axId val="42524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242976"/>
        <c:crosses val="autoZero"/>
        <c:auto val="1"/>
        <c:lblAlgn val="ctr"/>
        <c:lblOffset val="100"/>
        <c:noMultiLvlLbl val="0"/>
      </c:catAx>
      <c:valAx>
        <c:axId val="4252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24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2.9345273999999999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8128"/>
        <c:axId val="532120088"/>
      </c:barChart>
      <c:catAx>
        <c:axId val="53211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0088"/>
        <c:crosses val="autoZero"/>
        <c:auto val="1"/>
        <c:lblAlgn val="ctr"/>
        <c:lblOffset val="100"/>
        <c:noMultiLvlLbl val="0"/>
      </c:catAx>
      <c:valAx>
        <c:axId val="53212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0.70779519999999996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2832"/>
        <c:axId val="532120480"/>
      </c:barChart>
      <c:catAx>
        <c:axId val="53212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0480"/>
        <c:crosses val="autoZero"/>
        <c:auto val="1"/>
        <c:lblAlgn val="ctr"/>
        <c:lblOffset val="100"/>
        <c:noMultiLvlLbl val="0"/>
      </c:catAx>
      <c:valAx>
        <c:axId val="53212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1689.6085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2440"/>
        <c:axId val="532118912"/>
      </c:barChart>
      <c:catAx>
        <c:axId val="53212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8912"/>
        <c:crosses val="autoZero"/>
        <c:auto val="1"/>
        <c:lblAlgn val="ctr"/>
        <c:lblOffset val="100"/>
        <c:noMultiLvlLbl val="0"/>
      </c:catAx>
      <c:valAx>
        <c:axId val="53211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3421.1725999999999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6560"/>
        <c:axId val="532119304"/>
      </c:barChart>
      <c:catAx>
        <c:axId val="5321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9304"/>
        <c:crosses val="autoZero"/>
        <c:auto val="1"/>
        <c:lblAlgn val="ctr"/>
        <c:lblOffset val="100"/>
        <c:noMultiLvlLbl val="0"/>
      </c:catAx>
      <c:valAx>
        <c:axId val="532119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157.71265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16952"/>
        <c:axId val="532117344"/>
      </c:barChart>
      <c:catAx>
        <c:axId val="53211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7344"/>
        <c:crosses val="autoZero"/>
        <c:auto val="1"/>
        <c:lblAlgn val="ctr"/>
        <c:lblOffset val="100"/>
        <c:noMultiLvlLbl val="0"/>
      </c:catAx>
      <c:valAx>
        <c:axId val="53211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1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157.94382999999999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2832"/>
        <c:axId val="532767144"/>
      </c:barChart>
      <c:catAx>
        <c:axId val="53276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7144"/>
        <c:crosses val="autoZero"/>
        <c:auto val="1"/>
        <c:lblAlgn val="ctr"/>
        <c:lblOffset val="100"/>
        <c:noMultiLvlLbl val="0"/>
      </c:catAx>
      <c:valAx>
        <c:axId val="53276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15.318395000000001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4008"/>
        <c:axId val="532769496"/>
      </c:barChart>
      <c:catAx>
        <c:axId val="53276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9496"/>
        <c:crosses val="autoZero"/>
        <c:auto val="1"/>
        <c:lblAlgn val="ctr"/>
        <c:lblOffset val="100"/>
        <c:noMultiLvlLbl val="0"/>
      </c:catAx>
      <c:valAx>
        <c:axId val="53276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1562.4744000000001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7536"/>
        <c:axId val="532762440"/>
      </c:barChart>
      <c:catAx>
        <c:axId val="53276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2440"/>
        <c:crosses val="autoZero"/>
        <c:auto val="1"/>
        <c:lblAlgn val="ctr"/>
        <c:lblOffset val="100"/>
        <c:noMultiLvlLbl val="0"/>
      </c:catAx>
      <c:valAx>
        <c:axId val="532762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0.101284295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3224"/>
        <c:axId val="532766752"/>
      </c:barChart>
      <c:catAx>
        <c:axId val="53276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6752"/>
        <c:crosses val="autoZero"/>
        <c:auto val="1"/>
        <c:lblAlgn val="ctr"/>
        <c:lblOffset val="100"/>
        <c:noMultiLvlLbl val="0"/>
      </c:catAx>
      <c:valAx>
        <c:axId val="53276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4.7569002999999999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4792"/>
        <c:axId val="532767928"/>
      </c:barChart>
      <c:catAx>
        <c:axId val="53276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7928"/>
        <c:crosses val="autoZero"/>
        <c:auto val="1"/>
        <c:lblAlgn val="ctr"/>
        <c:lblOffset val="100"/>
        <c:noMultiLvlLbl val="0"/>
      </c:catAx>
      <c:valAx>
        <c:axId val="53276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29.863845999999999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7848"/>
        <c:axId val="531981576"/>
      </c:barChart>
      <c:catAx>
        <c:axId val="5319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1576"/>
        <c:crosses val="autoZero"/>
        <c:auto val="1"/>
        <c:lblAlgn val="ctr"/>
        <c:lblOffset val="100"/>
        <c:noMultiLvlLbl val="0"/>
      </c:catAx>
      <c:valAx>
        <c:axId val="531981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323.22564999999997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5576"/>
        <c:axId val="532768712"/>
      </c:barChart>
      <c:catAx>
        <c:axId val="53276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8712"/>
        <c:crosses val="autoZero"/>
        <c:auto val="1"/>
        <c:lblAlgn val="ctr"/>
        <c:lblOffset val="100"/>
        <c:noMultiLvlLbl val="0"/>
      </c:catAx>
      <c:valAx>
        <c:axId val="53276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126.06107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66360"/>
        <c:axId val="532768320"/>
      </c:barChart>
      <c:catAx>
        <c:axId val="53276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68320"/>
        <c:crosses val="autoZero"/>
        <c:auto val="1"/>
        <c:lblAlgn val="ctr"/>
        <c:lblOffset val="100"/>
        <c:noMultiLvlLbl val="0"/>
      </c:catAx>
      <c:valAx>
        <c:axId val="53276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4.2510000000000003</c:v>
                </c:pt>
                <c:pt idx="1">
                  <c:v>10.018000000000001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350000"/>
        <c:axId val="533350392"/>
      </c:barChart>
      <c:catAx>
        <c:axId val="53335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50392"/>
        <c:crosses val="autoZero"/>
        <c:auto val="1"/>
        <c:lblAlgn val="ctr"/>
        <c:lblOffset val="100"/>
        <c:noMultiLvlLbl val="0"/>
      </c:catAx>
      <c:valAx>
        <c:axId val="53335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5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16.757989999999999</c:v>
                </c:pt>
                <c:pt idx="1">
                  <c:v>17.815947999999999</c:v>
                </c:pt>
                <c:pt idx="2">
                  <c:v>23.101369999999999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548.66340000000002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47256"/>
        <c:axId val="533347648"/>
      </c:barChart>
      <c:catAx>
        <c:axId val="53334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47648"/>
        <c:crosses val="autoZero"/>
        <c:auto val="1"/>
        <c:lblAlgn val="ctr"/>
        <c:lblOffset val="100"/>
        <c:noMultiLvlLbl val="0"/>
      </c:catAx>
      <c:valAx>
        <c:axId val="53334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18.975287999999999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49216"/>
        <c:axId val="533348040"/>
      </c:barChart>
      <c:catAx>
        <c:axId val="5333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48040"/>
        <c:crosses val="autoZero"/>
        <c:auto val="1"/>
        <c:lblAlgn val="ctr"/>
        <c:lblOffset val="100"/>
        <c:noMultiLvlLbl val="0"/>
      </c:catAx>
      <c:valAx>
        <c:axId val="53334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69.924999999999997</c:v>
                </c:pt>
                <c:pt idx="1">
                  <c:v>10.53</c:v>
                </c:pt>
                <c:pt idx="2">
                  <c:v>19.545000000000002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345688"/>
        <c:axId val="533348432"/>
      </c:barChart>
      <c:catAx>
        <c:axId val="53334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48432"/>
        <c:crosses val="autoZero"/>
        <c:auto val="1"/>
        <c:lblAlgn val="ctr"/>
        <c:lblOffset val="100"/>
        <c:noMultiLvlLbl val="0"/>
      </c:catAx>
      <c:valAx>
        <c:axId val="53334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2832.0603000000001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49608"/>
        <c:axId val="533350784"/>
      </c:barChart>
      <c:catAx>
        <c:axId val="53334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50784"/>
        <c:crosses val="autoZero"/>
        <c:auto val="1"/>
        <c:lblAlgn val="ctr"/>
        <c:lblOffset val="100"/>
        <c:noMultiLvlLbl val="0"/>
      </c:catAx>
      <c:valAx>
        <c:axId val="533350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4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94.998694999999998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51176"/>
        <c:axId val="533351568"/>
      </c:barChart>
      <c:catAx>
        <c:axId val="53335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51568"/>
        <c:crosses val="autoZero"/>
        <c:auto val="1"/>
        <c:lblAlgn val="ctr"/>
        <c:lblOffset val="100"/>
        <c:noMultiLvlLbl val="0"/>
      </c:catAx>
      <c:valAx>
        <c:axId val="533351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5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675.36303999999996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2104"/>
        <c:axId val="533677592"/>
      </c:barChart>
      <c:catAx>
        <c:axId val="5336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7592"/>
        <c:crosses val="autoZero"/>
        <c:auto val="1"/>
        <c:lblAlgn val="ctr"/>
        <c:lblOffset val="100"/>
        <c:noMultiLvlLbl val="0"/>
      </c:catAx>
      <c:valAx>
        <c:axId val="5336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5.1781280000000001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8240"/>
        <c:axId val="531983536"/>
      </c:barChart>
      <c:catAx>
        <c:axId val="53198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3536"/>
        <c:crosses val="autoZero"/>
        <c:auto val="1"/>
        <c:lblAlgn val="ctr"/>
        <c:lblOffset val="100"/>
        <c:noMultiLvlLbl val="0"/>
      </c:catAx>
      <c:valAx>
        <c:axId val="53198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5065.0910000000003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7200"/>
        <c:axId val="533676416"/>
      </c:barChart>
      <c:catAx>
        <c:axId val="5336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6416"/>
        <c:crosses val="autoZero"/>
        <c:auto val="1"/>
        <c:lblAlgn val="ctr"/>
        <c:lblOffset val="100"/>
        <c:noMultiLvlLbl val="0"/>
      </c:catAx>
      <c:valAx>
        <c:axId val="533676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19.015858000000001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3280"/>
        <c:axId val="533670144"/>
      </c:barChart>
      <c:catAx>
        <c:axId val="5336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0144"/>
        <c:crosses val="autoZero"/>
        <c:auto val="1"/>
        <c:lblAlgn val="ctr"/>
        <c:lblOffset val="100"/>
        <c:noMultiLvlLbl val="0"/>
      </c:catAx>
      <c:valAx>
        <c:axId val="53367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2.4888165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676808"/>
        <c:axId val="533670536"/>
      </c:barChart>
      <c:catAx>
        <c:axId val="53367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670536"/>
        <c:crosses val="autoZero"/>
        <c:auto val="1"/>
        <c:lblAlgn val="ctr"/>
        <c:lblOffset val="100"/>
        <c:noMultiLvlLbl val="0"/>
      </c:catAx>
      <c:valAx>
        <c:axId val="53367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67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203.77533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6280"/>
        <c:axId val="531984320"/>
      </c:barChart>
      <c:catAx>
        <c:axId val="53198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4320"/>
        <c:crosses val="autoZero"/>
        <c:auto val="1"/>
        <c:lblAlgn val="ctr"/>
        <c:lblOffset val="100"/>
        <c:noMultiLvlLbl val="0"/>
      </c:catAx>
      <c:valAx>
        <c:axId val="53198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1.7050985000000001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6672"/>
        <c:axId val="531984712"/>
      </c:barChart>
      <c:catAx>
        <c:axId val="53198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4712"/>
        <c:crosses val="autoZero"/>
        <c:auto val="1"/>
        <c:lblAlgn val="ctr"/>
        <c:lblOffset val="100"/>
        <c:noMultiLvlLbl val="0"/>
      </c:catAx>
      <c:valAx>
        <c:axId val="531984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18.222377999999999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3928"/>
        <c:axId val="531981968"/>
      </c:barChart>
      <c:catAx>
        <c:axId val="53198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1968"/>
        <c:crosses val="autoZero"/>
        <c:auto val="1"/>
        <c:lblAlgn val="ctr"/>
        <c:lblOffset val="100"/>
        <c:noMultiLvlLbl val="0"/>
      </c:catAx>
      <c:valAx>
        <c:axId val="53198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2.4888165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1184"/>
        <c:axId val="531983144"/>
      </c:barChart>
      <c:catAx>
        <c:axId val="53198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83144"/>
        <c:crosses val="autoZero"/>
        <c:auto val="1"/>
        <c:lblAlgn val="ctr"/>
        <c:lblOffset val="100"/>
        <c:noMultiLvlLbl val="0"/>
      </c:catAx>
      <c:valAx>
        <c:axId val="53198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594.61749999999995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85888"/>
        <c:axId val="532121264"/>
      </c:barChart>
      <c:catAx>
        <c:axId val="53198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21264"/>
        <c:crosses val="autoZero"/>
        <c:auto val="1"/>
        <c:lblAlgn val="ctr"/>
        <c:lblOffset val="100"/>
        <c:noMultiLvlLbl val="0"/>
      </c:catAx>
      <c:valAx>
        <c:axId val="53212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14.191613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121656"/>
        <c:axId val="532115384"/>
      </c:barChart>
      <c:catAx>
        <c:axId val="5321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115384"/>
        <c:crosses val="autoZero"/>
        <c:auto val="1"/>
        <c:lblAlgn val="ctr"/>
        <c:lblOffset val="100"/>
        <c:noMultiLvlLbl val="0"/>
      </c:catAx>
      <c:valAx>
        <c:axId val="53211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1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임성호, ID : H1800121)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02월 23일 13:07:12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2832.0603000000001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99.005660000000006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29.863845999999999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69.924999999999997</v>
      </c>
      <c r="G8" s="60">
        <f>'DRIs DATA 입력'!G8</f>
        <v>10.53</v>
      </c>
      <c r="H8" s="60">
        <f>'DRIs DATA 입력'!H8</f>
        <v>19.545000000000002</v>
      </c>
      <c r="I8" s="47"/>
      <c r="J8" s="60" t="s">
        <v>217</v>
      </c>
      <c r="K8" s="60">
        <f>'DRIs DATA 입력'!K8</f>
        <v>4.2510000000000003</v>
      </c>
      <c r="L8" s="60">
        <f>'DRIs DATA 입력'!L8</f>
        <v>10.018000000000001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548.66340000000002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18.975287999999999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5.1781280000000001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203.77533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94.998694999999998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2.0678518000000001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1.7050985000000001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18.222377999999999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2.4888165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594.61749999999995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14.191613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2.9345273999999999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0.70779519999999996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675.36303999999996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1689.6085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5065.0910000000003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3421.1725999999999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157.71265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157.94382999999999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19.015858000000001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15.318395000000001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1562.4744000000001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0.101284295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4.7569002999999999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323.22564999999997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126.06107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7" sqref="M57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333</v>
      </c>
      <c r="G1" s="63" t="s">
        <v>334</v>
      </c>
      <c r="H1" s="62" t="s">
        <v>335</v>
      </c>
    </row>
    <row r="3" spans="1:27" x14ac:dyDescent="0.3">
      <c r="A3" s="72" t="s">
        <v>336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294</v>
      </c>
      <c r="B4" s="70"/>
      <c r="C4" s="70"/>
      <c r="E4" s="67" t="s">
        <v>337</v>
      </c>
      <c r="F4" s="68"/>
      <c r="G4" s="68"/>
      <c r="H4" s="69"/>
      <c r="J4" s="67" t="s">
        <v>277</v>
      </c>
      <c r="K4" s="68"/>
      <c r="L4" s="69"/>
      <c r="N4" s="70" t="s">
        <v>338</v>
      </c>
      <c r="O4" s="70"/>
      <c r="P4" s="70"/>
      <c r="Q4" s="70"/>
      <c r="R4" s="70"/>
      <c r="S4" s="70"/>
      <c r="U4" s="70" t="s">
        <v>339</v>
      </c>
      <c r="V4" s="70"/>
      <c r="W4" s="70"/>
      <c r="X4" s="70"/>
      <c r="Y4" s="70"/>
      <c r="Z4" s="70"/>
    </row>
    <row r="5" spans="1:27" x14ac:dyDescent="0.3">
      <c r="A5" s="66"/>
      <c r="B5" s="66" t="s">
        <v>295</v>
      </c>
      <c r="C5" s="66" t="s">
        <v>296</v>
      </c>
      <c r="E5" s="66"/>
      <c r="F5" s="66" t="s">
        <v>309</v>
      </c>
      <c r="G5" s="66" t="s">
        <v>297</v>
      </c>
      <c r="H5" s="66" t="s">
        <v>308</v>
      </c>
      <c r="J5" s="66"/>
      <c r="K5" s="66" t="s">
        <v>278</v>
      </c>
      <c r="L5" s="66" t="s">
        <v>279</v>
      </c>
      <c r="N5" s="66"/>
      <c r="O5" s="66" t="s">
        <v>280</v>
      </c>
      <c r="P5" s="66" t="s">
        <v>281</v>
      </c>
      <c r="Q5" s="66" t="s">
        <v>298</v>
      </c>
      <c r="R5" s="66" t="s">
        <v>340</v>
      </c>
      <c r="S5" s="66" t="s">
        <v>296</v>
      </c>
      <c r="U5" s="66"/>
      <c r="V5" s="66" t="s">
        <v>280</v>
      </c>
      <c r="W5" s="66" t="s">
        <v>281</v>
      </c>
      <c r="X5" s="66" t="s">
        <v>341</v>
      </c>
      <c r="Y5" s="66" t="s">
        <v>299</v>
      </c>
      <c r="Z5" s="66" t="s">
        <v>296</v>
      </c>
    </row>
    <row r="6" spans="1:27" x14ac:dyDescent="0.3">
      <c r="A6" s="66" t="s">
        <v>342</v>
      </c>
      <c r="B6" s="66">
        <v>2000</v>
      </c>
      <c r="C6" s="66">
        <v>2832.0603000000001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45</v>
      </c>
      <c r="P6" s="66">
        <v>55</v>
      </c>
      <c r="Q6" s="66">
        <v>0</v>
      </c>
      <c r="R6" s="66">
        <v>0</v>
      </c>
      <c r="S6" s="66">
        <v>99.005660000000006</v>
      </c>
      <c r="U6" s="66" t="s">
        <v>284</v>
      </c>
      <c r="V6" s="66">
        <v>0</v>
      </c>
      <c r="W6" s="66">
        <v>0</v>
      </c>
      <c r="X6" s="66">
        <v>25</v>
      </c>
      <c r="Y6" s="66">
        <v>0</v>
      </c>
      <c r="Z6" s="66">
        <v>29.863845999999999</v>
      </c>
    </row>
    <row r="7" spans="1:27" x14ac:dyDescent="0.3">
      <c r="E7" s="66" t="s">
        <v>285</v>
      </c>
      <c r="F7" s="66">
        <v>65</v>
      </c>
      <c r="G7" s="66">
        <v>30</v>
      </c>
      <c r="H7" s="66">
        <v>20</v>
      </c>
      <c r="J7" s="66" t="s">
        <v>285</v>
      </c>
      <c r="K7" s="66">
        <v>1</v>
      </c>
      <c r="L7" s="66">
        <v>10</v>
      </c>
    </row>
    <row r="8" spans="1:27" x14ac:dyDescent="0.3">
      <c r="E8" s="66" t="s">
        <v>286</v>
      </c>
      <c r="F8" s="66">
        <v>69.924999999999997</v>
      </c>
      <c r="G8" s="66">
        <v>10.53</v>
      </c>
      <c r="H8" s="66">
        <v>19.545000000000002</v>
      </c>
      <c r="J8" s="66" t="s">
        <v>286</v>
      </c>
      <c r="K8" s="66">
        <v>4.2510000000000003</v>
      </c>
      <c r="L8" s="66">
        <v>10.018000000000001</v>
      </c>
    </row>
    <row r="13" spans="1:27" x14ac:dyDescent="0.3">
      <c r="A13" s="71" t="s">
        <v>287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300</v>
      </c>
      <c r="B14" s="70"/>
      <c r="C14" s="70"/>
      <c r="D14" s="70"/>
      <c r="E14" s="70"/>
      <c r="F14" s="70"/>
      <c r="H14" s="70" t="s">
        <v>301</v>
      </c>
      <c r="I14" s="70"/>
      <c r="J14" s="70"/>
      <c r="K14" s="70"/>
      <c r="L14" s="70"/>
      <c r="M14" s="70"/>
      <c r="O14" s="70" t="s">
        <v>302</v>
      </c>
      <c r="P14" s="70"/>
      <c r="Q14" s="70"/>
      <c r="R14" s="70"/>
      <c r="S14" s="70"/>
      <c r="T14" s="70"/>
      <c r="V14" s="70" t="s">
        <v>303</v>
      </c>
      <c r="W14" s="70"/>
      <c r="X14" s="70"/>
      <c r="Y14" s="70"/>
      <c r="Z14" s="70"/>
      <c r="AA14" s="70"/>
    </row>
    <row r="15" spans="1:27" x14ac:dyDescent="0.3">
      <c r="A15" s="66"/>
      <c r="B15" s="66" t="s">
        <v>280</v>
      </c>
      <c r="C15" s="66" t="s">
        <v>281</v>
      </c>
      <c r="D15" s="66" t="s">
        <v>298</v>
      </c>
      <c r="E15" s="66" t="s">
        <v>299</v>
      </c>
      <c r="F15" s="66" t="s">
        <v>296</v>
      </c>
      <c r="H15" s="66"/>
      <c r="I15" s="66" t="s">
        <v>280</v>
      </c>
      <c r="J15" s="66" t="s">
        <v>281</v>
      </c>
      <c r="K15" s="66" t="s">
        <v>298</v>
      </c>
      <c r="L15" s="66" t="s">
        <v>299</v>
      </c>
      <c r="M15" s="66" t="s">
        <v>296</v>
      </c>
      <c r="O15" s="66"/>
      <c r="P15" s="66" t="s">
        <v>280</v>
      </c>
      <c r="Q15" s="66" t="s">
        <v>281</v>
      </c>
      <c r="R15" s="66" t="s">
        <v>298</v>
      </c>
      <c r="S15" s="66" t="s">
        <v>299</v>
      </c>
      <c r="T15" s="66" t="s">
        <v>343</v>
      </c>
      <c r="V15" s="66"/>
      <c r="W15" s="66" t="s">
        <v>280</v>
      </c>
      <c r="X15" s="66" t="s">
        <v>281</v>
      </c>
      <c r="Y15" s="66" t="s">
        <v>298</v>
      </c>
      <c r="Z15" s="66" t="s">
        <v>299</v>
      </c>
      <c r="AA15" s="66" t="s">
        <v>296</v>
      </c>
    </row>
    <row r="16" spans="1:27" x14ac:dyDescent="0.3">
      <c r="A16" s="66" t="s">
        <v>288</v>
      </c>
      <c r="B16" s="66">
        <v>500</v>
      </c>
      <c r="C16" s="66">
        <v>700</v>
      </c>
      <c r="D16" s="66">
        <v>0</v>
      </c>
      <c r="E16" s="66">
        <v>3000</v>
      </c>
      <c r="F16" s="66">
        <v>548.66340000000002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18.975287999999999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5.1781280000000001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203.77533</v>
      </c>
    </row>
    <row r="23" spans="1:62" x14ac:dyDescent="0.3">
      <c r="A23" s="71" t="s">
        <v>289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290</v>
      </c>
      <c r="B24" s="70"/>
      <c r="C24" s="70"/>
      <c r="D24" s="70"/>
      <c r="E24" s="70"/>
      <c r="F24" s="70"/>
      <c r="H24" s="70" t="s">
        <v>291</v>
      </c>
      <c r="I24" s="70"/>
      <c r="J24" s="70"/>
      <c r="K24" s="70"/>
      <c r="L24" s="70"/>
      <c r="M24" s="70"/>
      <c r="O24" s="70" t="s">
        <v>292</v>
      </c>
      <c r="P24" s="70"/>
      <c r="Q24" s="70"/>
      <c r="R24" s="70"/>
      <c r="S24" s="70"/>
      <c r="T24" s="70"/>
      <c r="V24" s="70" t="s">
        <v>293</v>
      </c>
      <c r="W24" s="70"/>
      <c r="X24" s="70"/>
      <c r="Y24" s="70"/>
      <c r="Z24" s="70"/>
      <c r="AA24" s="70"/>
      <c r="AC24" s="70" t="s">
        <v>304</v>
      </c>
      <c r="AD24" s="70"/>
      <c r="AE24" s="70"/>
      <c r="AF24" s="70"/>
      <c r="AG24" s="70"/>
      <c r="AH24" s="70"/>
      <c r="AJ24" s="70" t="s">
        <v>305</v>
      </c>
      <c r="AK24" s="70"/>
      <c r="AL24" s="70"/>
      <c r="AM24" s="70"/>
      <c r="AN24" s="70"/>
      <c r="AO24" s="70"/>
      <c r="AQ24" s="70" t="s">
        <v>306</v>
      </c>
      <c r="AR24" s="70"/>
      <c r="AS24" s="70"/>
      <c r="AT24" s="70"/>
      <c r="AU24" s="70"/>
      <c r="AV24" s="70"/>
      <c r="AX24" s="70" t="s">
        <v>310</v>
      </c>
      <c r="AY24" s="70"/>
      <c r="AZ24" s="70"/>
      <c r="BA24" s="70"/>
      <c r="BB24" s="70"/>
      <c r="BC24" s="70"/>
      <c r="BE24" s="70" t="s">
        <v>311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280</v>
      </c>
      <c r="C25" s="66" t="s">
        <v>281</v>
      </c>
      <c r="D25" s="66" t="s">
        <v>298</v>
      </c>
      <c r="E25" s="66" t="s">
        <v>340</v>
      </c>
      <c r="F25" s="66" t="s">
        <v>296</v>
      </c>
      <c r="H25" s="66"/>
      <c r="I25" s="66" t="s">
        <v>280</v>
      </c>
      <c r="J25" s="66" t="s">
        <v>281</v>
      </c>
      <c r="K25" s="66" t="s">
        <v>341</v>
      </c>
      <c r="L25" s="66" t="s">
        <v>299</v>
      </c>
      <c r="M25" s="66" t="s">
        <v>296</v>
      </c>
      <c r="O25" s="66"/>
      <c r="P25" s="66" t="s">
        <v>280</v>
      </c>
      <c r="Q25" s="66" t="s">
        <v>344</v>
      </c>
      <c r="R25" s="66" t="s">
        <v>341</v>
      </c>
      <c r="S25" s="66" t="s">
        <v>299</v>
      </c>
      <c r="T25" s="66" t="s">
        <v>296</v>
      </c>
      <c r="V25" s="66"/>
      <c r="W25" s="66" t="s">
        <v>280</v>
      </c>
      <c r="X25" s="66" t="s">
        <v>281</v>
      </c>
      <c r="Y25" s="66" t="s">
        <v>298</v>
      </c>
      <c r="Z25" s="66" t="s">
        <v>299</v>
      </c>
      <c r="AA25" s="66" t="s">
        <v>296</v>
      </c>
      <c r="AC25" s="66"/>
      <c r="AD25" s="66" t="s">
        <v>280</v>
      </c>
      <c r="AE25" s="66" t="s">
        <v>281</v>
      </c>
      <c r="AF25" s="66" t="s">
        <v>298</v>
      </c>
      <c r="AG25" s="66" t="s">
        <v>299</v>
      </c>
      <c r="AH25" s="66" t="s">
        <v>296</v>
      </c>
      <c r="AJ25" s="66"/>
      <c r="AK25" s="66" t="s">
        <v>280</v>
      </c>
      <c r="AL25" s="66" t="s">
        <v>281</v>
      </c>
      <c r="AM25" s="66" t="s">
        <v>298</v>
      </c>
      <c r="AN25" s="66" t="s">
        <v>340</v>
      </c>
      <c r="AO25" s="66" t="s">
        <v>296</v>
      </c>
      <c r="AQ25" s="66"/>
      <c r="AR25" s="66" t="s">
        <v>280</v>
      </c>
      <c r="AS25" s="66" t="s">
        <v>281</v>
      </c>
      <c r="AT25" s="66" t="s">
        <v>298</v>
      </c>
      <c r="AU25" s="66" t="s">
        <v>299</v>
      </c>
      <c r="AV25" s="66" t="s">
        <v>296</v>
      </c>
      <c r="AX25" s="66"/>
      <c r="AY25" s="66" t="s">
        <v>280</v>
      </c>
      <c r="AZ25" s="66" t="s">
        <v>281</v>
      </c>
      <c r="BA25" s="66" t="s">
        <v>298</v>
      </c>
      <c r="BB25" s="66" t="s">
        <v>299</v>
      </c>
      <c r="BC25" s="66" t="s">
        <v>296</v>
      </c>
      <c r="BE25" s="66"/>
      <c r="BF25" s="66" t="s">
        <v>280</v>
      </c>
      <c r="BG25" s="66" t="s">
        <v>281</v>
      </c>
      <c r="BH25" s="66" t="s">
        <v>298</v>
      </c>
      <c r="BI25" s="66" t="s">
        <v>299</v>
      </c>
      <c r="BJ25" s="66" t="s">
        <v>296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94.998694999999998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2.0678518000000001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1.7050985000000001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18.222377999999999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2.4888165</v>
      </c>
      <c r="AJ26" s="66" t="s">
        <v>312</v>
      </c>
      <c r="AK26" s="66">
        <v>320</v>
      </c>
      <c r="AL26" s="66">
        <v>400</v>
      </c>
      <c r="AM26" s="66">
        <v>0</v>
      </c>
      <c r="AN26" s="66">
        <v>1000</v>
      </c>
      <c r="AO26" s="66">
        <v>594.61749999999995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14.191613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2.9345273999999999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0.70779519999999996</v>
      </c>
    </row>
    <row r="33" spans="1:68" x14ac:dyDescent="0.3">
      <c r="A33" s="71" t="s">
        <v>313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345</v>
      </c>
      <c r="B34" s="70"/>
      <c r="C34" s="70"/>
      <c r="D34" s="70"/>
      <c r="E34" s="70"/>
      <c r="F34" s="70"/>
      <c r="H34" s="70" t="s">
        <v>314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315</v>
      </c>
      <c r="W34" s="70"/>
      <c r="X34" s="70"/>
      <c r="Y34" s="70"/>
      <c r="Z34" s="70"/>
      <c r="AA34" s="70"/>
      <c r="AC34" s="70" t="s">
        <v>316</v>
      </c>
      <c r="AD34" s="70"/>
      <c r="AE34" s="70"/>
      <c r="AF34" s="70"/>
      <c r="AG34" s="70"/>
      <c r="AH34" s="70"/>
      <c r="AJ34" s="70" t="s">
        <v>317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280</v>
      </c>
      <c r="C35" s="66" t="s">
        <v>281</v>
      </c>
      <c r="D35" s="66" t="s">
        <v>298</v>
      </c>
      <c r="E35" s="66" t="s">
        <v>299</v>
      </c>
      <c r="F35" s="66" t="s">
        <v>296</v>
      </c>
      <c r="H35" s="66"/>
      <c r="I35" s="66" t="s">
        <v>280</v>
      </c>
      <c r="J35" s="66" t="s">
        <v>344</v>
      </c>
      <c r="K35" s="66" t="s">
        <v>298</v>
      </c>
      <c r="L35" s="66" t="s">
        <v>299</v>
      </c>
      <c r="M35" s="66" t="s">
        <v>296</v>
      </c>
      <c r="O35" s="66"/>
      <c r="P35" s="66" t="s">
        <v>280</v>
      </c>
      <c r="Q35" s="66" t="s">
        <v>281</v>
      </c>
      <c r="R35" s="66" t="s">
        <v>298</v>
      </c>
      <c r="S35" s="66" t="s">
        <v>299</v>
      </c>
      <c r="T35" s="66" t="s">
        <v>296</v>
      </c>
      <c r="V35" s="66"/>
      <c r="W35" s="66" t="s">
        <v>346</v>
      </c>
      <c r="X35" s="66" t="s">
        <v>281</v>
      </c>
      <c r="Y35" s="66" t="s">
        <v>298</v>
      </c>
      <c r="Z35" s="66" t="s">
        <v>299</v>
      </c>
      <c r="AA35" s="66" t="s">
        <v>296</v>
      </c>
      <c r="AC35" s="66"/>
      <c r="AD35" s="66" t="s">
        <v>346</v>
      </c>
      <c r="AE35" s="66" t="s">
        <v>281</v>
      </c>
      <c r="AF35" s="66" t="s">
        <v>298</v>
      </c>
      <c r="AG35" s="66" t="s">
        <v>299</v>
      </c>
      <c r="AH35" s="66" t="s">
        <v>296</v>
      </c>
      <c r="AJ35" s="66"/>
      <c r="AK35" s="66" t="s">
        <v>280</v>
      </c>
      <c r="AL35" s="66" t="s">
        <v>281</v>
      </c>
      <c r="AM35" s="66" t="s">
        <v>298</v>
      </c>
      <c r="AN35" s="66" t="s">
        <v>299</v>
      </c>
      <c r="AO35" s="66" t="s">
        <v>296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675.36303999999996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1689.6085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5065.0910000000003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3421.1725999999999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157.71265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157.94382999999999</v>
      </c>
    </row>
    <row r="43" spans="1:68" x14ac:dyDescent="0.3">
      <c r="A43" s="71" t="s">
        <v>318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319</v>
      </c>
      <c r="B44" s="70"/>
      <c r="C44" s="70"/>
      <c r="D44" s="70"/>
      <c r="E44" s="70"/>
      <c r="F44" s="70"/>
      <c r="H44" s="70" t="s">
        <v>320</v>
      </c>
      <c r="I44" s="70"/>
      <c r="J44" s="70"/>
      <c r="K44" s="70"/>
      <c r="L44" s="70"/>
      <c r="M44" s="70"/>
      <c r="O44" s="70" t="s">
        <v>321</v>
      </c>
      <c r="P44" s="70"/>
      <c r="Q44" s="70"/>
      <c r="R44" s="70"/>
      <c r="S44" s="70"/>
      <c r="T44" s="70"/>
      <c r="V44" s="70" t="s">
        <v>322</v>
      </c>
      <c r="W44" s="70"/>
      <c r="X44" s="70"/>
      <c r="Y44" s="70"/>
      <c r="Z44" s="70"/>
      <c r="AA44" s="70"/>
      <c r="AC44" s="70" t="s">
        <v>323</v>
      </c>
      <c r="AD44" s="70"/>
      <c r="AE44" s="70"/>
      <c r="AF44" s="70"/>
      <c r="AG44" s="70"/>
      <c r="AH44" s="70"/>
      <c r="AJ44" s="70" t="s">
        <v>324</v>
      </c>
      <c r="AK44" s="70"/>
      <c r="AL44" s="70"/>
      <c r="AM44" s="70"/>
      <c r="AN44" s="70"/>
      <c r="AO44" s="70"/>
      <c r="AQ44" s="70" t="s">
        <v>325</v>
      </c>
      <c r="AR44" s="70"/>
      <c r="AS44" s="70"/>
      <c r="AT44" s="70"/>
      <c r="AU44" s="70"/>
      <c r="AV44" s="70"/>
      <c r="AX44" s="70" t="s">
        <v>326</v>
      </c>
      <c r="AY44" s="70"/>
      <c r="AZ44" s="70"/>
      <c r="BA44" s="70"/>
      <c r="BB44" s="70"/>
      <c r="BC44" s="70"/>
      <c r="BE44" s="70" t="s">
        <v>327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280</v>
      </c>
      <c r="C45" s="66" t="s">
        <v>281</v>
      </c>
      <c r="D45" s="66" t="s">
        <v>341</v>
      </c>
      <c r="E45" s="66" t="s">
        <v>299</v>
      </c>
      <c r="F45" s="66" t="s">
        <v>296</v>
      </c>
      <c r="H45" s="66"/>
      <c r="I45" s="66" t="s">
        <v>280</v>
      </c>
      <c r="J45" s="66" t="s">
        <v>281</v>
      </c>
      <c r="K45" s="66" t="s">
        <v>298</v>
      </c>
      <c r="L45" s="66" t="s">
        <v>299</v>
      </c>
      <c r="M45" s="66" t="s">
        <v>343</v>
      </c>
      <c r="O45" s="66"/>
      <c r="P45" s="66" t="s">
        <v>280</v>
      </c>
      <c r="Q45" s="66" t="s">
        <v>281</v>
      </c>
      <c r="R45" s="66" t="s">
        <v>298</v>
      </c>
      <c r="S45" s="66" t="s">
        <v>299</v>
      </c>
      <c r="T45" s="66" t="s">
        <v>296</v>
      </c>
      <c r="V45" s="66"/>
      <c r="W45" s="66" t="s">
        <v>280</v>
      </c>
      <c r="X45" s="66" t="s">
        <v>281</v>
      </c>
      <c r="Y45" s="66" t="s">
        <v>298</v>
      </c>
      <c r="Z45" s="66" t="s">
        <v>299</v>
      </c>
      <c r="AA45" s="66" t="s">
        <v>296</v>
      </c>
      <c r="AC45" s="66"/>
      <c r="AD45" s="66" t="s">
        <v>280</v>
      </c>
      <c r="AE45" s="66" t="s">
        <v>281</v>
      </c>
      <c r="AF45" s="66" t="s">
        <v>298</v>
      </c>
      <c r="AG45" s="66" t="s">
        <v>299</v>
      </c>
      <c r="AH45" s="66" t="s">
        <v>296</v>
      </c>
      <c r="AJ45" s="66"/>
      <c r="AK45" s="66" t="s">
        <v>280</v>
      </c>
      <c r="AL45" s="66" t="s">
        <v>281</v>
      </c>
      <c r="AM45" s="66" t="s">
        <v>298</v>
      </c>
      <c r="AN45" s="66" t="s">
        <v>299</v>
      </c>
      <c r="AO45" s="66" t="s">
        <v>343</v>
      </c>
      <c r="AQ45" s="66"/>
      <c r="AR45" s="66" t="s">
        <v>346</v>
      </c>
      <c r="AS45" s="66" t="s">
        <v>281</v>
      </c>
      <c r="AT45" s="66" t="s">
        <v>298</v>
      </c>
      <c r="AU45" s="66" t="s">
        <v>299</v>
      </c>
      <c r="AV45" s="66" t="s">
        <v>296</v>
      </c>
      <c r="AX45" s="66"/>
      <c r="AY45" s="66" t="s">
        <v>346</v>
      </c>
      <c r="AZ45" s="66" t="s">
        <v>281</v>
      </c>
      <c r="BA45" s="66" t="s">
        <v>298</v>
      </c>
      <c r="BB45" s="66" t="s">
        <v>299</v>
      </c>
      <c r="BC45" s="66" t="s">
        <v>296</v>
      </c>
      <c r="BE45" s="66"/>
      <c r="BF45" s="66" t="s">
        <v>280</v>
      </c>
      <c r="BG45" s="66" t="s">
        <v>281</v>
      </c>
      <c r="BH45" s="66" t="s">
        <v>298</v>
      </c>
      <c r="BI45" s="66" t="s">
        <v>299</v>
      </c>
      <c r="BJ45" s="66" t="s">
        <v>296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19.015858000000001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15.318395000000001</v>
      </c>
      <c r="O46" s="66" t="s">
        <v>328</v>
      </c>
      <c r="P46" s="66">
        <v>600</v>
      </c>
      <c r="Q46" s="66">
        <v>800</v>
      </c>
      <c r="R46" s="66">
        <v>0</v>
      </c>
      <c r="S46" s="66">
        <v>10000</v>
      </c>
      <c r="T46" s="66">
        <v>1562.4744000000001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0.101284295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4.7569002999999999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323.22564999999997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126.06107</v>
      </c>
      <c r="AX46" s="66" t="s">
        <v>329</v>
      </c>
      <c r="AY46" s="66"/>
      <c r="AZ46" s="66"/>
      <c r="BA46" s="66"/>
      <c r="BB46" s="66"/>
      <c r="BC46" s="66"/>
      <c r="BE46" s="66" t="s">
        <v>330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331</v>
      </c>
      <c r="B2" s="62" t="s">
        <v>332</v>
      </c>
      <c r="C2" s="62" t="s">
        <v>307</v>
      </c>
      <c r="D2" s="62">
        <v>65</v>
      </c>
      <c r="E2" s="62">
        <v>2832.0603000000001</v>
      </c>
      <c r="F2" s="62">
        <v>354.20870000000002</v>
      </c>
      <c r="G2" s="62">
        <v>53.340130000000002</v>
      </c>
      <c r="H2" s="62">
        <v>26.759070999999999</v>
      </c>
      <c r="I2" s="62">
        <v>26.581059</v>
      </c>
      <c r="J2" s="62">
        <v>99.005660000000006</v>
      </c>
      <c r="K2" s="62">
        <v>51.106803999999997</v>
      </c>
      <c r="L2" s="62">
        <v>47.898857</v>
      </c>
      <c r="M2" s="62">
        <v>29.863845999999999</v>
      </c>
      <c r="N2" s="62">
        <v>3.5736599999999998</v>
      </c>
      <c r="O2" s="62">
        <v>16.173345999999999</v>
      </c>
      <c r="P2" s="62">
        <v>1215.3751</v>
      </c>
      <c r="Q2" s="62">
        <v>25.635103000000001</v>
      </c>
      <c r="R2" s="62">
        <v>548.66340000000002</v>
      </c>
      <c r="S2" s="62">
        <v>129.3664</v>
      </c>
      <c r="T2" s="62">
        <v>5031.5630000000001</v>
      </c>
      <c r="U2" s="62">
        <v>5.1781280000000001</v>
      </c>
      <c r="V2" s="62">
        <v>18.975287999999999</v>
      </c>
      <c r="W2" s="62">
        <v>203.77533</v>
      </c>
      <c r="X2" s="62">
        <v>94.998694999999998</v>
      </c>
      <c r="Y2" s="62">
        <v>2.0678518000000001</v>
      </c>
      <c r="Z2" s="62">
        <v>1.7050985000000001</v>
      </c>
      <c r="AA2" s="62">
        <v>18.222377999999999</v>
      </c>
      <c r="AB2" s="62">
        <v>2.4888165</v>
      </c>
      <c r="AC2" s="62">
        <v>594.61749999999995</v>
      </c>
      <c r="AD2" s="62">
        <v>14.191613</v>
      </c>
      <c r="AE2" s="62">
        <v>2.9345273999999999</v>
      </c>
      <c r="AF2" s="62">
        <v>0.70779519999999996</v>
      </c>
      <c r="AG2" s="62">
        <v>675.36303999999996</v>
      </c>
      <c r="AH2" s="62">
        <v>328.80266999999998</v>
      </c>
      <c r="AI2" s="62">
        <v>346.56036</v>
      </c>
      <c r="AJ2" s="62">
        <v>1689.6085</v>
      </c>
      <c r="AK2" s="62">
        <v>5065.0910000000003</v>
      </c>
      <c r="AL2" s="62">
        <v>157.71265</v>
      </c>
      <c r="AM2" s="62">
        <v>3421.1725999999999</v>
      </c>
      <c r="AN2" s="62">
        <v>157.94382999999999</v>
      </c>
      <c r="AO2" s="62">
        <v>19.015858000000001</v>
      </c>
      <c r="AP2" s="62">
        <v>12.891544</v>
      </c>
      <c r="AQ2" s="62">
        <v>6.1243143</v>
      </c>
      <c r="AR2" s="62">
        <v>15.318395000000001</v>
      </c>
      <c r="AS2" s="62">
        <v>1562.4744000000001</v>
      </c>
      <c r="AT2" s="62">
        <v>0.101284295</v>
      </c>
      <c r="AU2" s="62">
        <v>4.7569002999999999</v>
      </c>
      <c r="AV2" s="62">
        <v>323.22564999999997</v>
      </c>
      <c r="AW2" s="62">
        <v>126.06107</v>
      </c>
      <c r="AX2" s="62">
        <v>8.6896290000000001E-2</v>
      </c>
      <c r="AY2" s="62">
        <v>2.2716813</v>
      </c>
      <c r="AZ2" s="62">
        <v>384.38799999999998</v>
      </c>
      <c r="BA2" s="62">
        <v>57.692203999999997</v>
      </c>
      <c r="BB2" s="62">
        <v>16.757989999999999</v>
      </c>
      <c r="BC2" s="62">
        <v>17.815947999999999</v>
      </c>
      <c r="BD2" s="62">
        <v>23.101369999999999</v>
      </c>
      <c r="BE2" s="62">
        <v>2.0878407999999999</v>
      </c>
      <c r="BF2" s="62">
        <v>13.183341</v>
      </c>
      <c r="BG2" s="62">
        <v>1.1518281E-3</v>
      </c>
      <c r="BH2" s="62">
        <v>2.6943465999999999E-2</v>
      </c>
      <c r="BI2" s="62">
        <v>2.0149017000000002E-2</v>
      </c>
      <c r="BJ2" s="62">
        <v>0.10792687500000001</v>
      </c>
      <c r="BK2" s="62">
        <v>8.8602166000000004E-5</v>
      </c>
      <c r="BL2" s="62">
        <v>0.21932488999999999</v>
      </c>
      <c r="BM2" s="62">
        <v>2.9282059999999999</v>
      </c>
      <c r="BN2" s="62">
        <v>0.61610030000000005</v>
      </c>
      <c r="BO2" s="62">
        <v>46.605755000000002</v>
      </c>
      <c r="BP2" s="62">
        <v>8.2441189999999995</v>
      </c>
      <c r="BQ2" s="62">
        <v>16.556961000000001</v>
      </c>
      <c r="BR2" s="62">
        <v>59.42604</v>
      </c>
      <c r="BS2" s="62">
        <v>29.775445999999999</v>
      </c>
      <c r="BT2" s="62">
        <v>8.4330634999999994</v>
      </c>
      <c r="BU2" s="62">
        <v>4.5573944000000003E-3</v>
      </c>
      <c r="BV2" s="62">
        <v>9.7670994999999997E-2</v>
      </c>
      <c r="BW2" s="62">
        <v>0.58496570000000003</v>
      </c>
      <c r="BX2" s="62">
        <v>1.2623006999999999</v>
      </c>
      <c r="BY2" s="62">
        <v>0.19048129</v>
      </c>
      <c r="BZ2" s="62">
        <v>4.0853207000000002E-4</v>
      </c>
      <c r="CA2" s="62">
        <v>1.1136798999999999</v>
      </c>
      <c r="CB2" s="62">
        <v>5.2436339999999998E-2</v>
      </c>
      <c r="CC2" s="62">
        <v>0.44114438</v>
      </c>
      <c r="CD2" s="62">
        <v>2.407572</v>
      </c>
      <c r="CE2" s="62">
        <v>0.10671087</v>
      </c>
      <c r="CF2" s="62">
        <v>0.30010812999999997</v>
      </c>
      <c r="CG2" s="62">
        <v>0</v>
      </c>
      <c r="CH2" s="62">
        <v>6.3099539999999996E-2</v>
      </c>
      <c r="CI2" s="62">
        <v>2.5328759999999999E-3</v>
      </c>
      <c r="CJ2" s="62">
        <v>4.7306059999999999</v>
      </c>
      <c r="CK2" s="62">
        <v>2.8071479999999999E-2</v>
      </c>
      <c r="CL2" s="62">
        <v>0.46852623999999998</v>
      </c>
      <c r="CM2" s="62">
        <v>2.6922990000000002</v>
      </c>
      <c r="CN2" s="62">
        <v>3811.9294</v>
      </c>
      <c r="CO2" s="62">
        <v>6762.2960000000003</v>
      </c>
      <c r="CP2" s="62">
        <v>4442.4696999999996</v>
      </c>
      <c r="CQ2" s="62">
        <v>1376.7628</v>
      </c>
      <c r="CR2" s="62">
        <v>758.73553000000004</v>
      </c>
      <c r="CS2" s="62">
        <v>634.95685000000003</v>
      </c>
      <c r="CT2" s="62">
        <v>3916.0617999999999</v>
      </c>
      <c r="CU2" s="62">
        <v>2537.9888000000001</v>
      </c>
      <c r="CV2" s="62">
        <v>1930.4656</v>
      </c>
      <c r="CW2" s="62">
        <v>2870.57</v>
      </c>
      <c r="CX2" s="62">
        <v>850.22906</v>
      </c>
      <c r="CY2" s="62">
        <v>4549.0619999999999</v>
      </c>
      <c r="CZ2" s="62">
        <v>2157.5205000000001</v>
      </c>
      <c r="DA2" s="62">
        <v>6270.942</v>
      </c>
      <c r="DB2" s="62">
        <v>5318.2885999999999</v>
      </c>
      <c r="DC2" s="62">
        <v>9231.3880000000008</v>
      </c>
      <c r="DD2" s="62">
        <v>14332.162</v>
      </c>
      <c r="DE2" s="62">
        <v>3147.4504000000002</v>
      </c>
      <c r="DF2" s="62">
        <v>5642.4679999999998</v>
      </c>
      <c r="DG2" s="62">
        <v>3479.4589999999998</v>
      </c>
      <c r="DH2" s="62">
        <v>185.42197999999999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57.692203999999997</v>
      </c>
      <c r="B6">
        <f>BB2</f>
        <v>16.757989999999999</v>
      </c>
      <c r="C6">
        <f>BC2</f>
        <v>17.815947999999999</v>
      </c>
      <c r="D6">
        <f>BD2</f>
        <v>23.101369999999999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20674</v>
      </c>
      <c r="C2" s="57">
        <f ca="1">YEAR(TODAY())-YEAR(B2)+IF(TODAY()&gt;=DATE(YEAR(TODAY()),MONTH(B2),DAY(B2)),0,-1)</f>
        <v>65</v>
      </c>
      <c r="E2" s="53">
        <v>175.7</v>
      </c>
      <c r="F2" s="54" t="s">
        <v>40</v>
      </c>
      <c r="G2" s="53">
        <v>70</v>
      </c>
      <c r="H2" s="52" t="s">
        <v>42</v>
      </c>
      <c r="I2" s="73">
        <f>ROUND(G3/E3^2,1)</f>
        <v>22.7</v>
      </c>
    </row>
    <row r="3" spans="1:9" x14ac:dyDescent="0.3">
      <c r="E3" s="52">
        <f>E2/100</f>
        <v>1.7569999999999999</v>
      </c>
      <c r="F3" s="52" t="s">
        <v>41</v>
      </c>
      <c r="G3" s="52">
        <f>G2</f>
        <v>70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44615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M24" sqref="M24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임성호, ID : H1800121)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02월 23일 13:07:12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Z22" sqref="Z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3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3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6" t="s">
        <v>31</v>
      </c>
      <c r="D10" s="146"/>
      <c r="E10" s="147"/>
      <c r="F10" s="145">
        <f>'개인정보 및 신체계측 입력'!B5</f>
        <v>44615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6" t="s">
        <v>33</v>
      </c>
      <c r="D12" s="146"/>
      <c r="E12" s="147"/>
      <c r="F12" s="152">
        <f ca="1">'개인정보 및 신체계측 입력'!C2</f>
        <v>65</v>
      </c>
      <c r="G12" s="152"/>
      <c r="H12" s="152"/>
      <c r="I12" s="152"/>
      <c r="K12" s="123">
        <f>'개인정보 및 신체계측 입력'!E2</f>
        <v>175.7</v>
      </c>
      <c r="L12" s="124"/>
      <c r="M12" s="117">
        <f>'개인정보 및 신체계측 입력'!G2</f>
        <v>70</v>
      </c>
      <c r="N12" s="118"/>
      <c r="O12" s="113" t="s">
        <v>272</v>
      </c>
      <c r="P12" s="107"/>
      <c r="Q12" s="110">
        <f>'개인정보 및 신체계측 입력'!I2</f>
        <v>22.7</v>
      </c>
      <c r="R12" s="110"/>
      <c r="S12" s="110"/>
    </row>
    <row r="13" spans="1:19" ht="18" customHeight="1" thickBot="1" x14ac:dyDescent="0.3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0" t="s">
        <v>32</v>
      </c>
      <c r="D14" s="150"/>
      <c r="E14" s="151"/>
      <c r="F14" s="111" t="str">
        <f>MID('DRIs DATA'!B1,28,3)</f>
        <v>임성호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69.924999999999997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10.53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19.545000000000002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10</v>
      </c>
      <c r="L72" s="37" t="s">
        <v>54</v>
      </c>
      <c r="M72" s="37">
        <f>ROUND('DRIs DATA'!K8,1)</f>
        <v>4.3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37" t="s">
        <v>172</v>
      </c>
      <c r="C94" s="135"/>
      <c r="D94" s="135"/>
      <c r="E94" s="135"/>
      <c r="F94" s="95">
        <f>ROUND('DRIs DATA'!F16/'DRIs DATA'!C16*100,2)</f>
        <v>73.16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158.13</v>
      </c>
      <c r="R94" s="135" t="s">
        <v>168</v>
      </c>
      <c r="S94" s="135"/>
      <c r="T94" s="136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95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165.92</v>
      </c>
      <c r="R121" s="135" t="s">
        <v>167</v>
      </c>
      <c r="S121" s="135"/>
      <c r="T121" s="136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84.42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337.67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190.16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2020-01-31T02:07:56Z</cp:lastPrinted>
  <dcterms:created xsi:type="dcterms:W3CDTF">2015-06-13T08:19:18Z</dcterms:created>
  <dcterms:modified xsi:type="dcterms:W3CDTF">2022-02-23T04:17:08Z</dcterms:modified>
</cp:coreProperties>
</file>