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<sst xmlns="http://schemas.openxmlformats.org/spreadsheetml/2006/main" count="692" uniqueCount="339">
  <si>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</si>
  <si>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</si>
  <si>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</si>
  <si>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</si>
  <si>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</si>
  <si>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</si>
  <si>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</si>
  <si>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</si>
  <si>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</si>
  <si>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</si>
  <si>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</si>
  <si>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</si>
  <si>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</si>
  <si>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</si>
  <si>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</si>
  <si>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</si>
  <si>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</si>
  <si>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</si>
  <si>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</si>
  <si>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</si>
  <si>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</si>
  <si>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</si>
  <si>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</si>
  <si>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</si>
  <si>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</si>
  <si>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</si>
  <si>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</si>
  <si>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</si>
  <si>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</si>
  <si>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</si>
  <si>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</si>
  <si>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</si>
  <si>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</si>
  <si>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</si>
  <si>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</si>
  <si>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</si>
  <si>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</si>
  <si>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</si>
  <si>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</si>
  <si>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</si>
  <si>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</si>
  <si>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</si>
  <si>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</si>
  <si>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</si>
  <si>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</si>
  <si>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</si>
  <si>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</si>
  <si>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</si>
  <si>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</si>
  <si>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</si>
  <si>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</si>
  <si>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</si>
  <si>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</si>
  <si>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</si>
  <si>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</si>
  <si>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</si>
  <si>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</si>
  <si>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</si>
  <si>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</si>
  <si>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</si>
  <si>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</si>
  <si>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</si>
  <si>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</si>
  <si>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</si>
  <si>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</si>
  <si>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</si>
  <si>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</si>
  <si>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</si>
  <si>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</si>
  <si>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</si>
  <si>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</si>
  <si>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</si>
  <si>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</si>
  <si>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</si>
  <si>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</si>
  <si>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</si>
  <si>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</si>
  <si>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</si>
  <si>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</si>
  <si>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</si>
  <si>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</si>
  <si>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</si>
  <si>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</si>
  <si>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</si>
  <si>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</si>
  <si>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</si>
  <si>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</si>
  <si>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</si>
  <si>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</si>
  <si>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</si>
  <si>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</si>
  <si>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</si>
  <si>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</si>
  <si>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</si>
  <si>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</si>
  <si>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</si>
  <si>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</si>
  <si>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</si>
  <si>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</si>
  <si>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</si>
  <si>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</si>
  <si>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</si>
  <si>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</si>
  <si>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</si>
  <si>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</si>
  <si>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</si>
  <si>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</si>
  <si>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</si>
  <si>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</si>
  <si>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</si>
  <si>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</si>
  <si>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</si>
  <si>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</si>
  <si>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</si>
  <si>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</si>
  <si>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</si>
  <si>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</si>
  <si>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</si>
  <si>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</si>
  <si>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</si>
  <si>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</si>
  <si>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</si>
  <si>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</si>
  <si>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</si>
  <si>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</si>
  <si>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</si>
  <si>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</si>
  <si>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</si>
  <si>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</si>
  <si>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</si>
  <si>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</si>
  <si>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</si>
  <si>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</si>
  <si>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</si>
  <si>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</si>
  <si>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</si>
  <si>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</si>
  <si>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</si>
  <si>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</si>
  <si>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</si>
  <si>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</si>
  <si>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</si>
  <si>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</si>
  <si>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</si>
  <si>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</si>
  <si>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</si>
  <si>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</si>
  <si>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</si>
  <si>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</si>
  <si>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</si>
  <si>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</si>
  <si>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</si>
  <si>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</si>
  <si>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</si>
  <si>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</si>
  <si>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</si>
  <si>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</si>
  <si>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</si>
  <si>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</si>
  <si>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</si>
  <si>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</si>
  <si>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</si>
  <si>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</si>
  <si>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</si>
  <si>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</si>
  <si>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</si>
  <si>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</si>
  <si>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</si>
  <si>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</si>
  <si>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</si>
  <si>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</si>
  <si>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</si>
  <si>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</si>
  <si>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</si>
  <si>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</si>
  <si>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</si>
  <si>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</si>
  <si>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</si>
  <si>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</si>
  <si>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</si>
  <si>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</si>
  <si>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</si>
  <si>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</si>
  <si>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</si>
  <si>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</si>
  <si>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</si>
  <si>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</si>
  <si>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</si>
  <si>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</si>
  <si>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</si>
  <si>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</si>
  <si>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</si>
  <si>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</si>
  <si>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</si>
  <si>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</si>
  <si>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</si>
  <si>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</si>
  <si>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</si>
  <si>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</si>
  <si>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</si>
  <si>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</si>
  <si>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</si>
  <si>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</si>
  <si>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</si>
  <si>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</si>
  <si>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</si>
  <si>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</si>
  <si>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</si>
  <si>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</si>
  <si>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</si>
  <si>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</si>
  <si>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</si>
  <si>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</si>
  <si>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</si>
  <si>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</si>
  <si>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</si>
  <si>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</si>
  <si>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</si>
  <si>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</si>
  <si>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</si>
  <si>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</si>
  <si>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</si>
  <si>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</si>
  <si>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</si>
  <si>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</si>
  <si>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</si>
  <si>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</si>
  <si>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</si>
  <si>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</si>
  <si>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</si>
  <si>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</si>
  <si>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</si>
  <si>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</si>
  <si>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</si>
  <si>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</si>
  <si>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</si>
  <si>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</si>
  <si>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</si>
  <si>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</si>
  <si>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</si>
  <si>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</si>
  <si>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</si>
  <si>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</si>
  <si>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</si>
  <si>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</si>
  <si>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</si>
  <si>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</si>
  <si>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</si>
  <si>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</si>
  <si>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</si>
  <si>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</si>
  <si>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</si>
  <si>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</si>
  <si>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</si>
  <si>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</si>
  <si>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</si>
  <si>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</si>
  <si>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</si>
  <si>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</si>
  <si>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</si>
  <si>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</si>
  <si>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</si>
  <si>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</si>
  <si>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</si>
  <si>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</si>
  <si>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</si>
  <si>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</si>
  <si>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</si>
  <si>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</si>
  <si>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</si>
  <si>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</si>
  <si>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</si>
  <si>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</si>
  <si>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</si>
  <si>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</si>
  <si>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</si>
  <si>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</si>
  <si>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다량영양소</t>
    <phoneticPr fontId="1" type="noConversion"/>
  </si>
  <si>
    <t>불포화지방산</t>
    <phoneticPr fontId="1" type="noConversion"/>
  </si>
  <si>
    <t>n-3불포화</t>
    <phoneticPr fontId="1" type="noConversion"/>
  </si>
  <si>
    <t>권장섭취량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</si>
  <si>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</si>
  <si>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</si>
  <si>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</si>
  <si>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</si>
  <si>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</si>
  <si>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</si>
  <si>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</si>
  <si>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</si>
  <si>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</si>
  <si>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에너지(kcal)</t>
    <phoneticPr fontId="1" type="noConversion"/>
  </si>
  <si>
    <t>열량영양소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</si>
  <si>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</si>
  <si>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</si>
  <si>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</si>
  <si>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충분섭취량</t>
    <phoneticPr fontId="1" type="noConversion"/>
  </si>
  <si>
    <t>상한섭취량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</si>
  <si>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</si>
  <si>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</si>
  <si>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</si>
  <si>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</si>
  <si>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비타민B6</t>
    <phoneticPr fontId="1" type="noConversion"/>
  </si>
  <si>
    <t>M</t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</si>
  <si>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</si>
  <si>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</si>
  <si>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</si>
  <si>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</si>
  <si>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</si>
  <si>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</si>
  <si>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</si>
  <si>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</si>
  <si>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구리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</si>
  <si>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</si>
  <si>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</si>
  <si>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</si>
  <si>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</si>
  <si>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</si>
  <si>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</si>
  <si>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</si>
  <si>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n-6불포화</t>
    <phoneticPr fontId="1" type="noConversion"/>
  </si>
  <si>
    <t>평균필요량</t>
    <phoneticPr fontId="1" type="noConversion"/>
  </si>
  <si>
    <t>비타민A(μg RAE/일)</t>
    <phoneticPr fontId="1" type="noConversion"/>
  </si>
  <si>
    <t>비타민B12</t>
    <phoneticPr fontId="1" type="noConversion"/>
  </si>
  <si>
    <t>비오틴</t>
    <phoneticPr fontId="1" type="noConversion"/>
  </si>
  <si>
    <t>아연</t>
    <phoneticPr fontId="1" type="noConversion"/>
  </si>
  <si>
    <t>H1800124</t>
  </si>
  <si>
    <t>박희원</t>
  </si>
  <si>
    <t>(설문지 : FFQ 95문항 설문지, 사용자 : 박희원, ID : H1800124)</t>
  </si>
  <si>
    <t>출력시각</t>
    <phoneticPr fontId="1" type="noConversion"/>
  </si>
  <si>
    <t>2022년 03월 11일 11:16:16</t>
  </si>
  <si>
    <t>식이섬유</t>
    <phoneticPr fontId="1" type="noConversion"/>
  </si>
  <si>
    <t>수용성 비타민</t>
    <phoneticPr fontId="1" type="noConversion"/>
  </si>
  <si>
    <t>비타민C</t>
    <phoneticPr fontId="1" type="noConversion"/>
  </si>
  <si>
    <t>엽산</t>
    <phoneticPr fontId="1" type="noConversion"/>
  </si>
  <si>
    <t>판토텐산</t>
    <phoneticPr fontId="1" type="noConversion"/>
  </si>
  <si>
    <t>칼슘</t>
    <phoneticPr fontId="1" type="noConversion"/>
  </si>
  <si>
    <t>나트륨</t>
    <phoneticPr fontId="1" type="noConversion"/>
  </si>
  <si>
    <t>불소</t>
    <phoneticPr fontId="1" type="noConversion"/>
  </si>
  <si>
    <t>몰리브덴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</si>
</sst>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102.776764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8088136"/>
        <c:axId val="198088920"/>
      </c:barChart>
      <c:catAx>
        <c:axId val="198088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8088920"/>
        <c:crosses val="autoZero"/>
        <c:auto val="1"/>
        <c:lblAlgn val="ctr"/>
        <c:lblOffset val="100"/>
        <c:noMultiLvlLbl val="0"/>
      </c:catAx>
      <c:valAx>
        <c:axId val="198088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8088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3.4943284999999999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8620000"/>
        <c:axId val="628612552"/>
      </c:barChart>
      <c:catAx>
        <c:axId val="628620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8612552"/>
        <c:crosses val="autoZero"/>
        <c:auto val="1"/>
        <c:lblAlgn val="ctr"/>
        <c:lblOffset val="100"/>
        <c:noMultiLvlLbl val="0"/>
      </c:catAx>
      <c:valAx>
        <c:axId val="628612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862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1.759584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8612944"/>
        <c:axId val="628619608"/>
      </c:barChart>
      <c:catAx>
        <c:axId val="62861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8619608"/>
        <c:crosses val="autoZero"/>
        <c:auto val="1"/>
        <c:lblAlgn val="ctr"/>
        <c:lblOffset val="100"/>
        <c:noMultiLvlLbl val="0"/>
      </c:catAx>
      <c:valAx>
        <c:axId val="628619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861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1484.3901000000001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8619216"/>
        <c:axId val="628614120"/>
      </c:barChart>
      <c:catAx>
        <c:axId val="628619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8614120"/>
        <c:crosses val="autoZero"/>
        <c:auto val="1"/>
        <c:lblAlgn val="ctr"/>
        <c:lblOffset val="100"/>
        <c:noMultiLvlLbl val="0"/>
      </c:catAx>
      <c:valAx>
        <c:axId val="628614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861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3775.0342000000001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8614512"/>
        <c:axId val="628617256"/>
      </c:barChart>
      <c:catAx>
        <c:axId val="628614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8617256"/>
        <c:crosses val="autoZero"/>
        <c:auto val="1"/>
        <c:lblAlgn val="ctr"/>
        <c:lblOffset val="100"/>
        <c:noMultiLvlLbl val="0"/>
      </c:catAx>
      <c:valAx>
        <c:axId val="62861725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861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116.29119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8614904"/>
        <c:axId val="628615296"/>
      </c:barChart>
      <c:catAx>
        <c:axId val="628614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8615296"/>
        <c:crosses val="autoZero"/>
        <c:auto val="1"/>
        <c:lblAlgn val="ctr"/>
        <c:lblOffset val="100"/>
        <c:noMultiLvlLbl val="0"/>
      </c:catAx>
      <c:valAx>
        <c:axId val="628615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8614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155.21226999999999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8616080"/>
        <c:axId val="628616864"/>
      </c:barChart>
      <c:catAx>
        <c:axId val="628616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8616864"/>
        <c:crosses val="autoZero"/>
        <c:auto val="1"/>
        <c:lblAlgn val="ctr"/>
        <c:lblOffset val="100"/>
        <c:noMultiLvlLbl val="0"/>
      </c:catAx>
      <c:valAx>
        <c:axId val="628616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861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14.158893000000001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051856"/>
        <c:axId val="628056912"/>
      </c:barChart>
      <c:catAx>
        <c:axId val="561051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8056912"/>
        <c:crosses val="autoZero"/>
        <c:auto val="1"/>
        <c:lblAlgn val="ctr"/>
        <c:lblOffset val="100"/>
        <c:noMultiLvlLbl val="0"/>
      </c:catAx>
      <c:valAx>
        <c:axId val="628056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05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2263.8573999999999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8061616"/>
        <c:axId val="628062008"/>
      </c:barChart>
      <c:catAx>
        <c:axId val="628061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8062008"/>
        <c:crosses val="autoZero"/>
        <c:auto val="1"/>
        <c:lblAlgn val="ctr"/>
        <c:lblOffset val="100"/>
        <c:noMultiLvlLbl val="0"/>
      </c:catAx>
      <c:valAx>
        <c:axId val="62806200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806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0.29659407999999998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8057696"/>
        <c:axId val="628062792"/>
      </c:barChart>
      <c:catAx>
        <c:axId val="628057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8062792"/>
        <c:crosses val="autoZero"/>
        <c:auto val="1"/>
        <c:lblAlgn val="ctr"/>
        <c:lblOffset val="100"/>
        <c:noMultiLvlLbl val="0"/>
      </c:catAx>
      <c:valAx>
        <c:axId val="628062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8057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3.1168122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8056128"/>
        <c:axId val="628063184"/>
      </c:barChart>
      <c:catAx>
        <c:axId val="628056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8063184"/>
        <c:crosses val="autoZero"/>
        <c:auto val="1"/>
        <c:lblAlgn val="ctr"/>
        <c:lblOffset val="100"/>
        <c:noMultiLvlLbl val="0"/>
      </c:catAx>
      <c:valAx>
        <c:axId val="6280631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805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27.512789000000001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427000"/>
        <c:axId val="425427392"/>
      </c:barChart>
      <c:catAx>
        <c:axId val="425427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427392"/>
        <c:crosses val="autoZero"/>
        <c:auto val="1"/>
        <c:lblAlgn val="ctr"/>
        <c:lblOffset val="100"/>
        <c:noMultiLvlLbl val="0"/>
      </c:catAx>
      <c:valAx>
        <c:axId val="425427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427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241.26294999999999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8058872"/>
        <c:axId val="628059264"/>
      </c:barChart>
      <c:catAx>
        <c:axId val="628058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8059264"/>
        <c:crosses val="autoZero"/>
        <c:auto val="1"/>
        <c:lblAlgn val="ctr"/>
        <c:lblOffset val="100"/>
        <c:noMultiLvlLbl val="0"/>
      </c:catAx>
      <c:valAx>
        <c:axId val="628059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8058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114.55013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8059656"/>
        <c:axId val="628058088"/>
      </c:barChart>
      <c:catAx>
        <c:axId val="628059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8058088"/>
        <c:crosses val="autoZero"/>
        <c:auto val="1"/>
        <c:lblAlgn val="ctr"/>
        <c:lblOffset val="100"/>
        <c:noMultiLvlLbl val="0"/>
      </c:catAx>
      <c:valAx>
        <c:axId val="628058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8059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4.4820000000000002</c:v>
                </c:pt>
                <c:pt idx="1">
                  <c:v>28.016999999999999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28056520"/>
        <c:axId val="628060440"/>
      </c:barChart>
      <c:catAx>
        <c:axId val="628056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8060440"/>
        <c:crosses val="autoZero"/>
        <c:auto val="1"/>
        <c:lblAlgn val="ctr"/>
        <c:lblOffset val="100"/>
        <c:noMultiLvlLbl val="0"/>
      </c:catAx>
      <c:valAx>
        <c:axId val="628060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8056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17.367415999999999</c:v>
                </c:pt>
                <c:pt idx="1">
                  <c:v>20.380054000000001</c:v>
                </c:pt>
                <c:pt idx="2">
                  <c:v>16.003451999999999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481.5675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931656"/>
        <c:axId val="562929304"/>
      </c:barChart>
      <c:catAx>
        <c:axId val="562931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929304"/>
        <c:crosses val="autoZero"/>
        <c:auto val="1"/>
        <c:lblAlgn val="ctr"/>
        <c:lblOffset val="100"/>
        <c:noMultiLvlLbl val="0"/>
      </c:catAx>
      <c:valAx>
        <c:axId val="562929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931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23.550384999999999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930480"/>
        <c:axId val="562931264"/>
      </c:barChart>
      <c:catAx>
        <c:axId val="562930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931264"/>
        <c:crosses val="autoZero"/>
        <c:auto val="1"/>
        <c:lblAlgn val="ctr"/>
        <c:lblOffset val="100"/>
        <c:noMultiLvlLbl val="0"/>
      </c:catAx>
      <c:valAx>
        <c:axId val="562931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93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69.13</c:v>
                </c:pt>
                <c:pt idx="1">
                  <c:v>13.217000000000001</c:v>
                </c:pt>
                <c:pt idx="2">
                  <c:v>17.652999999999999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2932048"/>
        <c:axId val="562932440"/>
      </c:barChart>
      <c:catAx>
        <c:axId val="562932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932440"/>
        <c:crosses val="autoZero"/>
        <c:auto val="1"/>
        <c:lblAlgn val="ctr"/>
        <c:lblOffset val="100"/>
        <c:noMultiLvlLbl val="0"/>
      </c:catAx>
      <c:valAx>
        <c:axId val="562932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932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2719.2150000000001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553840"/>
        <c:axId val="561555016"/>
      </c:barChart>
      <c:catAx>
        <c:axId val="561553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555016"/>
        <c:crosses val="autoZero"/>
        <c:auto val="1"/>
        <c:lblAlgn val="ctr"/>
        <c:lblOffset val="100"/>
        <c:noMultiLvlLbl val="0"/>
      </c:catAx>
      <c:valAx>
        <c:axId val="5615550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553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168.81103999999999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553448"/>
        <c:axId val="561551880"/>
      </c:barChart>
      <c:catAx>
        <c:axId val="561553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551880"/>
        <c:crosses val="autoZero"/>
        <c:auto val="1"/>
        <c:lblAlgn val="ctr"/>
        <c:lblOffset val="100"/>
        <c:noMultiLvlLbl val="0"/>
      </c:catAx>
      <c:valAx>
        <c:axId val="561551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553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633.16876000000002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554624"/>
        <c:axId val="561552664"/>
      </c:barChart>
      <c:catAx>
        <c:axId val="561554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552664"/>
        <c:crosses val="autoZero"/>
        <c:auto val="1"/>
        <c:lblAlgn val="ctr"/>
        <c:lblOffset val="100"/>
        <c:noMultiLvlLbl val="0"/>
      </c:catAx>
      <c:valAx>
        <c:axId val="561552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55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3.9698598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049896"/>
        <c:axId val="561050680"/>
      </c:barChart>
      <c:catAx>
        <c:axId val="561049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050680"/>
        <c:crosses val="autoZero"/>
        <c:auto val="1"/>
        <c:lblAlgn val="ctr"/>
        <c:lblOffset val="100"/>
        <c:noMultiLvlLbl val="0"/>
      </c:catAx>
      <c:valAx>
        <c:axId val="561050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049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8224.3289999999997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554232"/>
        <c:axId val="629864488"/>
      </c:barChart>
      <c:catAx>
        <c:axId val="561554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9864488"/>
        <c:crosses val="autoZero"/>
        <c:auto val="1"/>
        <c:lblAlgn val="ctr"/>
        <c:lblOffset val="100"/>
        <c:noMultiLvlLbl val="0"/>
      </c:catAx>
      <c:valAx>
        <c:axId val="629864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554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21.662458000000001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9858608"/>
        <c:axId val="629859784"/>
      </c:barChart>
      <c:catAx>
        <c:axId val="629858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9859784"/>
        <c:crosses val="autoZero"/>
        <c:auto val="1"/>
        <c:lblAlgn val="ctr"/>
        <c:lblOffset val="100"/>
        <c:noMultiLvlLbl val="0"/>
      </c:catAx>
      <c:valAx>
        <c:axId val="629859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985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2.3493905000000002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9860176"/>
        <c:axId val="629860568"/>
      </c:barChart>
      <c:catAx>
        <c:axId val="62986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9860568"/>
        <c:crosses val="autoZero"/>
        <c:auto val="1"/>
        <c:lblAlgn val="ctr"/>
        <c:lblOffset val="100"/>
        <c:noMultiLvlLbl val="0"/>
      </c:catAx>
      <c:valAx>
        <c:axId val="629860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986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175.06343000000001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048720"/>
        <c:axId val="561048328"/>
      </c:barChart>
      <c:catAx>
        <c:axId val="56104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048328"/>
        <c:crosses val="autoZero"/>
        <c:auto val="1"/>
        <c:lblAlgn val="ctr"/>
        <c:lblOffset val="100"/>
        <c:noMultiLvlLbl val="0"/>
      </c:catAx>
      <c:valAx>
        <c:axId val="561048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048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1.9973371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053032"/>
        <c:axId val="561047544"/>
      </c:barChart>
      <c:catAx>
        <c:axId val="561053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047544"/>
        <c:crosses val="autoZero"/>
        <c:auto val="1"/>
        <c:lblAlgn val="ctr"/>
        <c:lblOffset val="100"/>
        <c:noMultiLvlLbl val="0"/>
      </c:catAx>
      <c:valAx>
        <c:axId val="561047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053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20.079744000000002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053424"/>
        <c:axId val="561053816"/>
      </c:barChart>
      <c:catAx>
        <c:axId val="561053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053816"/>
        <c:crosses val="autoZero"/>
        <c:auto val="1"/>
        <c:lblAlgn val="ctr"/>
        <c:lblOffset val="100"/>
        <c:noMultiLvlLbl val="0"/>
      </c:catAx>
      <c:valAx>
        <c:axId val="561053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05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2.3493905000000002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046760"/>
        <c:axId val="561047152"/>
      </c:barChart>
      <c:catAx>
        <c:axId val="561046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047152"/>
        <c:crosses val="autoZero"/>
        <c:auto val="1"/>
        <c:lblAlgn val="ctr"/>
        <c:lblOffset val="100"/>
        <c:noMultiLvlLbl val="0"/>
      </c:catAx>
      <c:valAx>
        <c:axId val="561047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046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597.50819999999999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051072"/>
        <c:axId val="561047936"/>
      </c:barChart>
      <c:catAx>
        <c:axId val="561051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047936"/>
        <c:crosses val="autoZero"/>
        <c:auto val="1"/>
        <c:lblAlgn val="ctr"/>
        <c:lblOffset val="100"/>
        <c:noMultiLvlLbl val="0"/>
      </c:catAx>
      <c:valAx>
        <c:axId val="561047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05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16.270541999999999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051464"/>
        <c:axId val="628618824"/>
      </c:barChart>
      <c:catAx>
        <c:axId val="561051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8618824"/>
        <c:crosses val="autoZero"/>
        <c:auto val="1"/>
        <c:lblAlgn val="ctr"/>
        <c:lblOffset val="100"/>
        <c:noMultiLvlLbl val="0"/>
      </c:catAx>
      <c:valAx>
        <c:axId val="628618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051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H8" sqref="H8"/>
    </sheetView>
  </sheetViews>
  <sheetFormatPr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8" t="str">
        <f>'DRIs DATA 입력'!A1</f>
        <v>정보</v>
      </c>
      <c r="B1" s="47" t="str">
        <f>'DRIs DATA 입력'!B1</f>
        <v>(설문지 : FFQ 95문항 설문지, 사용자 : 박희원, ID : H1800124)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2022년 03월 11일 11:16:16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3">
      <c r="A3" s="69" t="s">
        <v>198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3">
      <c r="A4" s="68" t="s">
        <v>57</v>
      </c>
      <c r="B4" s="68"/>
      <c r="C4" s="68"/>
      <c r="D4" s="47"/>
      <c r="E4" s="70" t="s">
        <v>199</v>
      </c>
      <c r="F4" s="71"/>
      <c r="G4" s="71"/>
      <c r="H4" s="72"/>
      <c r="I4" s="47"/>
      <c r="J4" s="70" t="s">
        <v>200</v>
      </c>
      <c r="K4" s="71"/>
      <c r="L4" s="72"/>
      <c r="M4" s="47"/>
      <c r="N4" s="68" t="s">
        <v>201</v>
      </c>
      <c r="O4" s="68"/>
      <c r="P4" s="68"/>
      <c r="Q4" s="68"/>
      <c r="R4" s="68"/>
      <c r="S4" s="68"/>
      <c r="T4" s="47"/>
      <c r="U4" s="68" t="s">
        <v>202</v>
      </c>
      <c r="V4" s="68"/>
      <c r="W4" s="68"/>
      <c r="X4" s="68"/>
      <c r="Y4" s="68"/>
      <c r="Z4" s="68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3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3">
      <c r="A6" s="60" t="s">
        <v>57</v>
      </c>
      <c r="B6" s="60">
        <f>'DRIs DATA 입력'!B6</f>
        <v>2200</v>
      </c>
      <c r="C6" s="60">
        <f>'DRIs DATA 입력'!C6</f>
        <v>2719.2150000000001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102.776764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27.512789000000001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3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3">
      <c r="A8" s="47"/>
      <c r="B8" s="47"/>
      <c r="C8" s="47"/>
      <c r="D8" s="47"/>
      <c r="E8" s="60" t="s">
        <v>217</v>
      </c>
      <c r="F8" s="60">
        <f>'DRIs DATA 입력'!F8</f>
        <v>69.13</v>
      </c>
      <c r="G8" s="60">
        <f>'DRIs DATA 입력'!G8</f>
        <v>13.217000000000001</v>
      </c>
      <c r="H8" s="60">
        <f>'DRIs DATA 입력'!H8</f>
        <v>17.652999999999999</v>
      </c>
      <c r="I8" s="47"/>
      <c r="J8" s="60" t="s">
        <v>217</v>
      </c>
      <c r="K8" s="60">
        <f>'DRIs DATA 입력'!K8</f>
        <v>4.4820000000000002</v>
      </c>
      <c r="L8" s="60">
        <f>'DRIs DATA 입력'!L8</f>
        <v>28.016999999999999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3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3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3">
      <c r="A13" s="67" t="s">
        <v>218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3">
      <c r="A14" s="68" t="s">
        <v>219</v>
      </c>
      <c r="B14" s="68"/>
      <c r="C14" s="68"/>
      <c r="D14" s="68"/>
      <c r="E14" s="68"/>
      <c r="F14" s="68"/>
      <c r="G14" s="47"/>
      <c r="H14" s="68" t="s">
        <v>220</v>
      </c>
      <c r="I14" s="68"/>
      <c r="J14" s="68"/>
      <c r="K14" s="68"/>
      <c r="L14" s="68"/>
      <c r="M14" s="68"/>
      <c r="N14" s="47"/>
      <c r="O14" s="68" t="s">
        <v>221</v>
      </c>
      <c r="P14" s="68"/>
      <c r="Q14" s="68"/>
      <c r="R14" s="68"/>
      <c r="S14" s="68"/>
      <c r="T14" s="68"/>
      <c r="U14" s="47"/>
      <c r="V14" s="68" t="s">
        <v>222</v>
      </c>
      <c r="W14" s="68"/>
      <c r="X14" s="68"/>
      <c r="Y14" s="68"/>
      <c r="Z14" s="68"/>
      <c r="AA14" s="6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3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3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481.5675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23.550384999999999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3.9698598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175.06343000000001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3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3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3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3">
      <c r="A23" s="67" t="s">
        <v>224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 x14ac:dyDescent="0.3">
      <c r="A24" s="68" t="s">
        <v>225</v>
      </c>
      <c r="B24" s="68"/>
      <c r="C24" s="68"/>
      <c r="D24" s="68"/>
      <c r="E24" s="68"/>
      <c r="F24" s="68"/>
      <c r="G24" s="47"/>
      <c r="H24" s="68" t="s">
        <v>226</v>
      </c>
      <c r="I24" s="68"/>
      <c r="J24" s="68"/>
      <c r="K24" s="68"/>
      <c r="L24" s="68"/>
      <c r="M24" s="68"/>
      <c r="N24" s="47"/>
      <c r="O24" s="68" t="s">
        <v>227</v>
      </c>
      <c r="P24" s="68"/>
      <c r="Q24" s="68"/>
      <c r="R24" s="68"/>
      <c r="S24" s="68"/>
      <c r="T24" s="68"/>
      <c r="U24" s="47"/>
      <c r="V24" s="68" t="s">
        <v>228</v>
      </c>
      <c r="W24" s="68"/>
      <c r="X24" s="68"/>
      <c r="Y24" s="68"/>
      <c r="Z24" s="68"/>
      <c r="AA24" s="68"/>
      <c r="AB24" s="47"/>
      <c r="AC24" s="68" t="s">
        <v>229</v>
      </c>
      <c r="AD24" s="68"/>
      <c r="AE24" s="68"/>
      <c r="AF24" s="68"/>
      <c r="AG24" s="68"/>
      <c r="AH24" s="68"/>
      <c r="AI24" s="47"/>
      <c r="AJ24" s="68" t="s">
        <v>230</v>
      </c>
      <c r="AK24" s="68"/>
      <c r="AL24" s="68"/>
      <c r="AM24" s="68"/>
      <c r="AN24" s="68"/>
      <c r="AO24" s="68"/>
      <c r="AP24" s="47"/>
      <c r="AQ24" s="68" t="s">
        <v>231</v>
      </c>
      <c r="AR24" s="68"/>
      <c r="AS24" s="68"/>
      <c r="AT24" s="68"/>
      <c r="AU24" s="68"/>
      <c r="AV24" s="68"/>
      <c r="AW24" s="47"/>
      <c r="AX24" s="68" t="s">
        <v>232</v>
      </c>
      <c r="AY24" s="68"/>
      <c r="AZ24" s="68"/>
      <c r="BA24" s="68"/>
      <c r="BB24" s="68"/>
      <c r="BC24" s="68"/>
      <c r="BD24" s="47"/>
      <c r="BE24" s="68" t="s">
        <v>233</v>
      </c>
      <c r="BF24" s="68"/>
      <c r="BG24" s="68"/>
      <c r="BH24" s="68"/>
      <c r="BI24" s="68"/>
      <c r="BJ24" s="68"/>
    </row>
    <row r="25" spans="1:62" x14ac:dyDescent="0.3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168.81103999999999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2.6804996000000001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1.9973371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20.079744000000002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2.3493905000000002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597.50819999999999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16.270541999999999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3.4943284999999999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1.759584</v>
      </c>
    </row>
    <row r="27" spans="1:62" x14ac:dyDescent="0.3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3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3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3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3">
      <c r="A33" s="67" t="s">
        <v>235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3">
      <c r="A34" s="68" t="s">
        <v>236</v>
      </c>
      <c r="B34" s="68"/>
      <c r="C34" s="68"/>
      <c r="D34" s="68"/>
      <c r="E34" s="68"/>
      <c r="F34" s="68"/>
      <c r="G34" s="47"/>
      <c r="H34" s="68" t="s">
        <v>237</v>
      </c>
      <c r="I34" s="68"/>
      <c r="J34" s="68"/>
      <c r="K34" s="68"/>
      <c r="L34" s="68"/>
      <c r="M34" s="68"/>
      <c r="N34" s="47"/>
      <c r="O34" s="68" t="s">
        <v>238</v>
      </c>
      <c r="P34" s="68"/>
      <c r="Q34" s="68"/>
      <c r="R34" s="68"/>
      <c r="S34" s="68"/>
      <c r="T34" s="68"/>
      <c r="U34" s="47"/>
      <c r="V34" s="68" t="s">
        <v>239</v>
      </c>
      <c r="W34" s="68"/>
      <c r="X34" s="68"/>
      <c r="Y34" s="68"/>
      <c r="Z34" s="68"/>
      <c r="AA34" s="68"/>
      <c r="AB34" s="47"/>
      <c r="AC34" s="68" t="s">
        <v>240</v>
      </c>
      <c r="AD34" s="68"/>
      <c r="AE34" s="68"/>
      <c r="AF34" s="68"/>
      <c r="AG34" s="68"/>
      <c r="AH34" s="68"/>
      <c r="AI34" s="47"/>
      <c r="AJ34" s="68" t="s">
        <v>241</v>
      </c>
      <c r="AK34" s="68"/>
      <c r="AL34" s="68"/>
      <c r="AM34" s="68"/>
      <c r="AN34" s="68"/>
      <c r="AO34" s="68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3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3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633.16876000000002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1484.3901000000001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8224.3289999999997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3775.0342000000001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116.29119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155.21226999999999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3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3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3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3">
      <c r="A43" s="67" t="s">
        <v>242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7"/>
    </row>
    <row r="44" spans="1:68" x14ac:dyDescent="0.3">
      <c r="A44" s="68" t="s">
        <v>243</v>
      </c>
      <c r="B44" s="68"/>
      <c r="C44" s="68"/>
      <c r="D44" s="68"/>
      <c r="E44" s="68"/>
      <c r="F44" s="68"/>
      <c r="G44" s="47"/>
      <c r="H44" s="68" t="s">
        <v>244</v>
      </c>
      <c r="I44" s="68"/>
      <c r="J44" s="68"/>
      <c r="K44" s="68"/>
      <c r="L44" s="68"/>
      <c r="M44" s="68"/>
      <c r="N44" s="47"/>
      <c r="O44" s="68" t="s">
        <v>245</v>
      </c>
      <c r="P44" s="68"/>
      <c r="Q44" s="68"/>
      <c r="R44" s="68"/>
      <c r="S44" s="68"/>
      <c r="T44" s="68"/>
      <c r="U44" s="47"/>
      <c r="V44" s="68" t="s">
        <v>246</v>
      </c>
      <c r="W44" s="68"/>
      <c r="X44" s="68"/>
      <c r="Y44" s="68"/>
      <c r="Z44" s="68"/>
      <c r="AA44" s="68"/>
      <c r="AB44" s="47"/>
      <c r="AC44" s="68" t="s">
        <v>247</v>
      </c>
      <c r="AD44" s="68"/>
      <c r="AE44" s="68"/>
      <c r="AF44" s="68"/>
      <c r="AG44" s="68"/>
      <c r="AH44" s="68"/>
      <c r="AI44" s="47"/>
      <c r="AJ44" s="68" t="s">
        <v>248</v>
      </c>
      <c r="AK44" s="68"/>
      <c r="AL44" s="68"/>
      <c r="AM44" s="68"/>
      <c r="AN44" s="68"/>
      <c r="AO44" s="68"/>
      <c r="AP44" s="47"/>
      <c r="AQ44" s="68" t="s">
        <v>249</v>
      </c>
      <c r="AR44" s="68"/>
      <c r="AS44" s="68"/>
      <c r="AT44" s="68"/>
      <c r="AU44" s="68"/>
      <c r="AV44" s="68"/>
      <c r="AW44" s="47"/>
      <c r="AX44" s="68" t="s">
        <v>250</v>
      </c>
      <c r="AY44" s="68"/>
      <c r="AZ44" s="68"/>
      <c r="BA44" s="68"/>
      <c r="BB44" s="68"/>
      <c r="BC44" s="68"/>
      <c r="BD44" s="47"/>
      <c r="BE44" s="68" t="s">
        <v>251</v>
      </c>
      <c r="BF44" s="68"/>
      <c r="BG44" s="68"/>
      <c r="BH44" s="68"/>
      <c r="BI44" s="68"/>
      <c r="BJ44" s="68"/>
      <c r="BK44" s="47"/>
    </row>
    <row r="45" spans="1:68" x14ac:dyDescent="0.3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3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21.662458000000001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14.158893000000001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2263.8573999999999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0.29659407999999998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3.1168122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241.26294999999999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114.55013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T52" sqref="T52"/>
    </sheetView>
  </sheetViews>
  <sheetFormatPr defaultRowHeight="16.5" x14ac:dyDescent="0.3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3">
      <c r="A1" s="63" t="s">
        <v>276</v>
      </c>
      <c r="B1" s="62" t="s">
        <v>327</v>
      </c>
      <c r="G1" s="63" t="s">
        <v>328</v>
      </c>
      <c r="H1" s="62" t="s">
        <v>329</v>
      </c>
    </row>
    <row r="3" spans="1:27" x14ac:dyDescent="0.3">
      <c r="A3" s="69" t="s">
        <v>277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7" x14ac:dyDescent="0.3">
      <c r="A4" s="68" t="s">
        <v>290</v>
      </c>
      <c r="B4" s="68"/>
      <c r="C4" s="68"/>
      <c r="E4" s="70" t="s">
        <v>291</v>
      </c>
      <c r="F4" s="71"/>
      <c r="G4" s="71"/>
      <c r="H4" s="72"/>
      <c r="J4" s="70" t="s">
        <v>278</v>
      </c>
      <c r="K4" s="71"/>
      <c r="L4" s="72"/>
      <c r="N4" s="68" t="s">
        <v>47</v>
      </c>
      <c r="O4" s="68"/>
      <c r="P4" s="68"/>
      <c r="Q4" s="68"/>
      <c r="R4" s="68"/>
      <c r="S4" s="68"/>
      <c r="U4" s="68" t="s">
        <v>330</v>
      </c>
      <c r="V4" s="68"/>
      <c r="W4" s="68"/>
      <c r="X4" s="68"/>
      <c r="Y4" s="68"/>
      <c r="Z4" s="68"/>
    </row>
    <row r="5" spans="1:27" x14ac:dyDescent="0.3">
      <c r="A5" s="66"/>
      <c r="B5" s="66" t="s">
        <v>292</v>
      </c>
      <c r="C5" s="66" t="s">
        <v>293</v>
      </c>
      <c r="E5" s="66"/>
      <c r="F5" s="66" t="s">
        <v>51</v>
      </c>
      <c r="G5" s="66" t="s">
        <v>294</v>
      </c>
      <c r="H5" s="66" t="s">
        <v>47</v>
      </c>
      <c r="J5" s="66"/>
      <c r="K5" s="66" t="s">
        <v>279</v>
      </c>
      <c r="L5" s="66" t="s">
        <v>319</v>
      </c>
      <c r="N5" s="66"/>
      <c r="O5" s="66" t="s">
        <v>320</v>
      </c>
      <c r="P5" s="66" t="s">
        <v>280</v>
      </c>
      <c r="Q5" s="66" t="s">
        <v>295</v>
      </c>
      <c r="R5" s="66" t="s">
        <v>296</v>
      </c>
      <c r="S5" s="66" t="s">
        <v>293</v>
      </c>
      <c r="U5" s="66"/>
      <c r="V5" s="66" t="s">
        <v>320</v>
      </c>
      <c r="W5" s="66" t="s">
        <v>280</v>
      </c>
      <c r="X5" s="66" t="s">
        <v>295</v>
      </c>
      <c r="Y5" s="66" t="s">
        <v>296</v>
      </c>
      <c r="Z5" s="66" t="s">
        <v>293</v>
      </c>
    </row>
    <row r="6" spans="1:27" x14ac:dyDescent="0.3">
      <c r="A6" s="66" t="s">
        <v>290</v>
      </c>
      <c r="B6" s="66">
        <v>2200</v>
      </c>
      <c r="C6" s="66">
        <v>2719.2150000000001</v>
      </c>
      <c r="E6" s="66" t="s">
        <v>281</v>
      </c>
      <c r="F6" s="66">
        <v>55</v>
      </c>
      <c r="G6" s="66">
        <v>15</v>
      </c>
      <c r="H6" s="66">
        <v>7</v>
      </c>
      <c r="J6" s="66" t="s">
        <v>281</v>
      </c>
      <c r="K6" s="66">
        <v>0.1</v>
      </c>
      <c r="L6" s="66">
        <v>4</v>
      </c>
      <c r="N6" s="66" t="s">
        <v>282</v>
      </c>
      <c r="O6" s="66">
        <v>50</v>
      </c>
      <c r="P6" s="66">
        <v>60</v>
      </c>
      <c r="Q6" s="66">
        <v>0</v>
      </c>
      <c r="R6" s="66">
        <v>0</v>
      </c>
      <c r="S6" s="66">
        <v>102.776764</v>
      </c>
      <c r="U6" s="66" t="s">
        <v>283</v>
      </c>
      <c r="V6" s="66">
        <v>0</v>
      </c>
      <c r="W6" s="66">
        <v>0</v>
      </c>
      <c r="X6" s="66">
        <v>25</v>
      </c>
      <c r="Y6" s="66">
        <v>0</v>
      </c>
      <c r="Z6" s="66">
        <v>27.512789000000001</v>
      </c>
    </row>
    <row r="7" spans="1:27" x14ac:dyDescent="0.3">
      <c r="E7" s="66" t="s">
        <v>284</v>
      </c>
      <c r="F7" s="66">
        <v>65</v>
      </c>
      <c r="G7" s="66">
        <v>30</v>
      </c>
      <c r="H7" s="66">
        <v>20</v>
      </c>
      <c r="J7" s="66" t="s">
        <v>284</v>
      </c>
      <c r="K7" s="66">
        <v>1</v>
      </c>
      <c r="L7" s="66">
        <v>10</v>
      </c>
    </row>
    <row r="8" spans="1:27" x14ac:dyDescent="0.3">
      <c r="E8" s="66" t="s">
        <v>285</v>
      </c>
      <c r="F8" s="66">
        <v>69.13</v>
      </c>
      <c r="G8" s="66">
        <v>13.217000000000001</v>
      </c>
      <c r="H8" s="66">
        <v>17.652999999999999</v>
      </c>
      <c r="J8" s="66" t="s">
        <v>285</v>
      </c>
      <c r="K8" s="66">
        <v>4.4820000000000002</v>
      </c>
      <c r="L8" s="66">
        <v>28.016999999999999</v>
      </c>
    </row>
    <row r="13" spans="1:27" x14ac:dyDescent="0.3">
      <c r="A13" s="67" t="s">
        <v>286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</row>
    <row r="14" spans="1:27" x14ac:dyDescent="0.3">
      <c r="A14" s="68" t="s">
        <v>297</v>
      </c>
      <c r="B14" s="68"/>
      <c r="C14" s="68"/>
      <c r="D14" s="68"/>
      <c r="E14" s="68"/>
      <c r="F14" s="68"/>
      <c r="H14" s="68" t="s">
        <v>298</v>
      </c>
      <c r="I14" s="68"/>
      <c r="J14" s="68"/>
      <c r="K14" s="68"/>
      <c r="L14" s="68"/>
      <c r="M14" s="68"/>
      <c r="O14" s="68" t="s">
        <v>299</v>
      </c>
      <c r="P14" s="68"/>
      <c r="Q14" s="68"/>
      <c r="R14" s="68"/>
      <c r="S14" s="68"/>
      <c r="T14" s="68"/>
      <c r="V14" s="68" t="s">
        <v>300</v>
      </c>
      <c r="W14" s="68"/>
      <c r="X14" s="68"/>
      <c r="Y14" s="68"/>
      <c r="Z14" s="68"/>
      <c r="AA14" s="68"/>
    </row>
    <row r="15" spans="1:27" x14ac:dyDescent="0.3">
      <c r="A15" s="66"/>
      <c r="B15" s="66" t="s">
        <v>320</v>
      </c>
      <c r="C15" s="66" t="s">
        <v>280</v>
      </c>
      <c r="D15" s="66" t="s">
        <v>295</v>
      </c>
      <c r="E15" s="66" t="s">
        <v>296</v>
      </c>
      <c r="F15" s="66" t="s">
        <v>293</v>
      </c>
      <c r="H15" s="66"/>
      <c r="I15" s="66" t="s">
        <v>320</v>
      </c>
      <c r="J15" s="66" t="s">
        <v>280</v>
      </c>
      <c r="K15" s="66" t="s">
        <v>295</v>
      </c>
      <c r="L15" s="66" t="s">
        <v>296</v>
      </c>
      <c r="M15" s="66" t="s">
        <v>293</v>
      </c>
      <c r="O15" s="66"/>
      <c r="P15" s="66" t="s">
        <v>320</v>
      </c>
      <c r="Q15" s="66" t="s">
        <v>280</v>
      </c>
      <c r="R15" s="66" t="s">
        <v>295</v>
      </c>
      <c r="S15" s="66" t="s">
        <v>296</v>
      </c>
      <c r="T15" s="66" t="s">
        <v>293</v>
      </c>
      <c r="V15" s="66"/>
      <c r="W15" s="66" t="s">
        <v>320</v>
      </c>
      <c r="X15" s="66" t="s">
        <v>280</v>
      </c>
      <c r="Y15" s="66" t="s">
        <v>295</v>
      </c>
      <c r="Z15" s="66" t="s">
        <v>296</v>
      </c>
      <c r="AA15" s="66" t="s">
        <v>293</v>
      </c>
    </row>
    <row r="16" spans="1:27" x14ac:dyDescent="0.3">
      <c r="A16" s="66" t="s">
        <v>321</v>
      </c>
      <c r="B16" s="66">
        <v>530</v>
      </c>
      <c r="C16" s="66">
        <v>750</v>
      </c>
      <c r="D16" s="66">
        <v>0</v>
      </c>
      <c r="E16" s="66">
        <v>3000</v>
      </c>
      <c r="F16" s="66">
        <v>481.5675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23.550384999999999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3.9698598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175.06343000000001</v>
      </c>
    </row>
    <row r="23" spans="1:62" x14ac:dyDescent="0.3">
      <c r="A23" s="67" t="s">
        <v>331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 x14ac:dyDescent="0.3">
      <c r="A24" s="68" t="s">
        <v>332</v>
      </c>
      <c r="B24" s="68"/>
      <c r="C24" s="68"/>
      <c r="D24" s="68"/>
      <c r="E24" s="68"/>
      <c r="F24" s="68"/>
      <c r="H24" s="68" t="s">
        <v>287</v>
      </c>
      <c r="I24" s="68"/>
      <c r="J24" s="68"/>
      <c r="K24" s="68"/>
      <c r="L24" s="68"/>
      <c r="M24" s="68"/>
      <c r="O24" s="68" t="s">
        <v>288</v>
      </c>
      <c r="P24" s="68"/>
      <c r="Q24" s="68"/>
      <c r="R24" s="68"/>
      <c r="S24" s="68"/>
      <c r="T24" s="68"/>
      <c r="V24" s="68" t="s">
        <v>289</v>
      </c>
      <c r="W24" s="68"/>
      <c r="X24" s="68"/>
      <c r="Y24" s="68"/>
      <c r="Z24" s="68"/>
      <c r="AA24" s="68"/>
      <c r="AC24" s="68" t="s">
        <v>301</v>
      </c>
      <c r="AD24" s="68"/>
      <c r="AE24" s="68"/>
      <c r="AF24" s="68"/>
      <c r="AG24" s="68"/>
      <c r="AH24" s="68"/>
      <c r="AJ24" s="68" t="s">
        <v>333</v>
      </c>
      <c r="AK24" s="68"/>
      <c r="AL24" s="68"/>
      <c r="AM24" s="68"/>
      <c r="AN24" s="68"/>
      <c r="AO24" s="68"/>
      <c r="AQ24" s="68" t="s">
        <v>322</v>
      </c>
      <c r="AR24" s="68"/>
      <c r="AS24" s="68"/>
      <c r="AT24" s="68"/>
      <c r="AU24" s="68"/>
      <c r="AV24" s="68"/>
      <c r="AX24" s="68" t="s">
        <v>334</v>
      </c>
      <c r="AY24" s="68"/>
      <c r="AZ24" s="68"/>
      <c r="BA24" s="68"/>
      <c r="BB24" s="68"/>
      <c r="BC24" s="68"/>
      <c r="BE24" s="68" t="s">
        <v>323</v>
      </c>
      <c r="BF24" s="68"/>
      <c r="BG24" s="68"/>
      <c r="BH24" s="68"/>
      <c r="BI24" s="68"/>
      <c r="BJ24" s="68"/>
    </row>
    <row r="25" spans="1:62" x14ac:dyDescent="0.3">
      <c r="A25" s="66"/>
      <c r="B25" s="66" t="s">
        <v>320</v>
      </c>
      <c r="C25" s="66" t="s">
        <v>280</v>
      </c>
      <c r="D25" s="66" t="s">
        <v>295</v>
      </c>
      <c r="E25" s="66" t="s">
        <v>296</v>
      </c>
      <c r="F25" s="66" t="s">
        <v>293</v>
      </c>
      <c r="H25" s="66"/>
      <c r="I25" s="66" t="s">
        <v>320</v>
      </c>
      <c r="J25" s="66" t="s">
        <v>280</v>
      </c>
      <c r="K25" s="66" t="s">
        <v>295</v>
      </c>
      <c r="L25" s="66" t="s">
        <v>296</v>
      </c>
      <c r="M25" s="66" t="s">
        <v>293</v>
      </c>
      <c r="O25" s="66"/>
      <c r="P25" s="66" t="s">
        <v>320</v>
      </c>
      <c r="Q25" s="66" t="s">
        <v>280</v>
      </c>
      <c r="R25" s="66" t="s">
        <v>295</v>
      </c>
      <c r="S25" s="66" t="s">
        <v>296</v>
      </c>
      <c r="T25" s="66" t="s">
        <v>293</v>
      </c>
      <c r="V25" s="66"/>
      <c r="W25" s="66" t="s">
        <v>320</v>
      </c>
      <c r="X25" s="66" t="s">
        <v>280</v>
      </c>
      <c r="Y25" s="66" t="s">
        <v>295</v>
      </c>
      <c r="Z25" s="66" t="s">
        <v>296</v>
      </c>
      <c r="AA25" s="66" t="s">
        <v>293</v>
      </c>
      <c r="AC25" s="66"/>
      <c r="AD25" s="66" t="s">
        <v>320</v>
      </c>
      <c r="AE25" s="66" t="s">
        <v>280</v>
      </c>
      <c r="AF25" s="66" t="s">
        <v>295</v>
      </c>
      <c r="AG25" s="66" t="s">
        <v>296</v>
      </c>
      <c r="AH25" s="66" t="s">
        <v>293</v>
      </c>
      <c r="AJ25" s="66"/>
      <c r="AK25" s="66" t="s">
        <v>320</v>
      </c>
      <c r="AL25" s="66" t="s">
        <v>280</v>
      </c>
      <c r="AM25" s="66" t="s">
        <v>295</v>
      </c>
      <c r="AN25" s="66" t="s">
        <v>296</v>
      </c>
      <c r="AO25" s="66" t="s">
        <v>293</v>
      </c>
      <c r="AQ25" s="66"/>
      <c r="AR25" s="66" t="s">
        <v>320</v>
      </c>
      <c r="AS25" s="66" t="s">
        <v>280</v>
      </c>
      <c r="AT25" s="66" t="s">
        <v>295</v>
      </c>
      <c r="AU25" s="66" t="s">
        <v>296</v>
      </c>
      <c r="AV25" s="66" t="s">
        <v>293</v>
      </c>
      <c r="AX25" s="66"/>
      <c r="AY25" s="66" t="s">
        <v>320</v>
      </c>
      <c r="AZ25" s="66" t="s">
        <v>280</v>
      </c>
      <c r="BA25" s="66" t="s">
        <v>295</v>
      </c>
      <c r="BB25" s="66" t="s">
        <v>296</v>
      </c>
      <c r="BC25" s="66" t="s">
        <v>293</v>
      </c>
      <c r="BE25" s="66"/>
      <c r="BF25" s="66" t="s">
        <v>320</v>
      </c>
      <c r="BG25" s="66" t="s">
        <v>280</v>
      </c>
      <c r="BH25" s="66" t="s">
        <v>295</v>
      </c>
      <c r="BI25" s="66" t="s">
        <v>296</v>
      </c>
      <c r="BJ25" s="66" t="s">
        <v>293</v>
      </c>
    </row>
    <row r="26" spans="1:62" x14ac:dyDescent="0.3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168.81103999999999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2.6804996000000001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1.9973371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20.079744000000002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2.3493905000000002</v>
      </c>
      <c r="AJ26" s="66" t="s">
        <v>303</v>
      </c>
      <c r="AK26" s="66">
        <v>320</v>
      </c>
      <c r="AL26" s="66">
        <v>400</v>
      </c>
      <c r="AM26" s="66">
        <v>0</v>
      </c>
      <c r="AN26" s="66">
        <v>1000</v>
      </c>
      <c r="AO26" s="66">
        <v>597.50819999999999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16.270541999999999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3.4943284999999999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1.759584</v>
      </c>
    </row>
    <row r="33" spans="1:68" x14ac:dyDescent="0.3">
      <c r="A33" s="67" t="s">
        <v>304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3">
      <c r="A34" s="68" t="s">
        <v>335</v>
      </c>
      <c r="B34" s="68"/>
      <c r="C34" s="68"/>
      <c r="D34" s="68"/>
      <c r="E34" s="68"/>
      <c r="F34" s="68"/>
      <c r="H34" s="68" t="s">
        <v>305</v>
      </c>
      <c r="I34" s="68"/>
      <c r="J34" s="68"/>
      <c r="K34" s="68"/>
      <c r="L34" s="68"/>
      <c r="M34" s="68"/>
      <c r="O34" s="68" t="s">
        <v>336</v>
      </c>
      <c r="P34" s="68"/>
      <c r="Q34" s="68"/>
      <c r="R34" s="68"/>
      <c r="S34" s="68"/>
      <c r="T34" s="68"/>
      <c r="V34" s="68" t="s">
        <v>306</v>
      </c>
      <c r="W34" s="68"/>
      <c r="X34" s="68"/>
      <c r="Y34" s="68"/>
      <c r="Z34" s="68"/>
      <c r="AA34" s="68"/>
      <c r="AC34" s="68" t="s">
        <v>307</v>
      </c>
      <c r="AD34" s="68"/>
      <c r="AE34" s="68"/>
      <c r="AF34" s="68"/>
      <c r="AG34" s="68"/>
      <c r="AH34" s="68"/>
      <c r="AJ34" s="68" t="s">
        <v>308</v>
      </c>
      <c r="AK34" s="68"/>
      <c r="AL34" s="68"/>
      <c r="AM34" s="68"/>
      <c r="AN34" s="68"/>
      <c r="AO34" s="68"/>
    </row>
    <row r="35" spans="1:68" x14ac:dyDescent="0.3">
      <c r="A35" s="66"/>
      <c r="B35" s="66" t="s">
        <v>320</v>
      </c>
      <c r="C35" s="66" t="s">
        <v>280</v>
      </c>
      <c r="D35" s="66" t="s">
        <v>295</v>
      </c>
      <c r="E35" s="66" t="s">
        <v>296</v>
      </c>
      <c r="F35" s="66" t="s">
        <v>293</v>
      </c>
      <c r="H35" s="66"/>
      <c r="I35" s="66" t="s">
        <v>320</v>
      </c>
      <c r="J35" s="66" t="s">
        <v>280</v>
      </c>
      <c r="K35" s="66" t="s">
        <v>295</v>
      </c>
      <c r="L35" s="66" t="s">
        <v>296</v>
      </c>
      <c r="M35" s="66" t="s">
        <v>293</v>
      </c>
      <c r="O35" s="66"/>
      <c r="P35" s="66" t="s">
        <v>320</v>
      </c>
      <c r="Q35" s="66" t="s">
        <v>280</v>
      </c>
      <c r="R35" s="66" t="s">
        <v>295</v>
      </c>
      <c r="S35" s="66" t="s">
        <v>296</v>
      </c>
      <c r="T35" s="66" t="s">
        <v>293</v>
      </c>
      <c r="V35" s="66"/>
      <c r="W35" s="66" t="s">
        <v>320</v>
      </c>
      <c r="X35" s="66" t="s">
        <v>280</v>
      </c>
      <c r="Y35" s="66" t="s">
        <v>295</v>
      </c>
      <c r="Z35" s="66" t="s">
        <v>296</v>
      </c>
      <c r="AA35" s="66" t="s">
        <v>293</v>
      </c>
      <c r="AC35" s="66"/>
      <c r="AD35" s="66" t="s">
        <v>320</v>
      </c>
      <c r="AE35" s="66" t="s">
        <v>280</v>
      </c>
      <c r="AF35" s="66" t="s">
        <v>295</v>
      </c>
      <c r="AG35" s="66" t="s">
        <v>296</v>
      </c>
      <c r="AH35" s="66" t="s">
        <v>293</v>
      </c>
      <c r="AJ35" s="66"/>
      <c r="AK35" s="66" t="s">
        <v>320</v>
      </c>
      <c r="AL35" s="66" t="s">
        <v>280</v>
      </c>
      <c r="AM35" s="66" t="s">
        <v>295</v>
      </c>
      <c r="AN35" s="66" t="s">
        <v>296</v>
      </c>
      <c r="AO35" s="66" t="s">
        <v>293</v>
      </c>
    </row>
    <row r="36" spans="1:68" x14ac:dyDescent="0.3">
      <c r="A36" s="66" t="s">
        <v>17</v>
      </c>
      <c r="B36" s="66">
        <v>600</v>
      </c>
      <c r="C36" s="66">
        <v>750</v>
      </c>
      <c r="D36" s="66">
        <v>0</v>
      </c>
      <c r="E36" s="66">
        <v>2000</v>
      </c>
      <c r="F36" s="66">
        <v>633.16876000000002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1484.3901000000001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8224.3289999999997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3775.0342000000001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116.29119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155.21226999999999</v>
      </c>
    </row>
    <row r="43" spans="1:68" x14ac:dyDescent="0.3">
      <c r="A43" s="67" t="s">
        <v>309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 x14ac:dyDescent="0.3">
      <c r="A44" s="68" t="s">
        <v>310</v>
      </c>
      <c r="B44" s="68"/>
      <c r="C44" s="68"/>
      <c r="D44" s="68"/>
      <c r="E44" s="68"/>
      <c r="F44" s="68"/>
      <c r="H44" s="68" t="s">
        <v>324</v>
      </c>
      <c r="I44" s="68"/>
      <c r="J44" s="68"/>
      <c r="K44" s="68"/>
      <c r="L44" s="68"/>
      <c r="M44" s="68"/>
      <c r="O44" s="68" t="s">
        <v>311</v>
      </c>
      <c r="P44" s="68"/>
      <c r="Q44" s="68"/>
      <c r="R44" s="68"/>
      <c r="S44" s="68"/>
      <c r="T44" s="68"/>
      <c r="V44" s="68" t="s">
        <v>337</v>
      </c>
      <c r="W44" s="68"/>
      <c r="X44" s="68"/>
      <c r="Y44" s="68"/>
      <c r="Z44" s="68"/>
      <c r="AA44" s="68"/>
      <c r="AC44" s="68" t="s">
        <v>312</v>
      </c>
      <c r="AD44" s="68"/>
      <c r="AE44" s="68"/>
      <c r="AF44" s="68"/>
      <c r="AG44" s="68"/>
      <c r="AH44" s="68"/>
      <c r="AJ44" s="68" t="s">
        <v>313</v>
      </c>
      <c r="AK44" s="68"/>
      <c r="AL44" s="68"/>
      <c r="AM44" s="68"/>
      <c r="AN44" s="68"/>
      <c r="AO44" s="68"/>
      <c r="AQ44" s="68" t="s">
        <v>314</v>
      </c>
      <c r="AR44" s="68"/>
      <c r="AS44" s="68"/>
      <c r="AT44" s="68"/>
      <c r="AU44" s="68"/>
      <c r="AV44" s="68"/>
      <c r="AX44" s="68" t="s">
        <v>338</v>
      </c>
      <c r="AY44" s="68"/>
      <c r="AZ44" s="68"/>
      <c r="BA44" s="68"/>
      <c r="BB44" s="68"/>
      <c r="BC44" s="68"/>
      <c r="BE44" s="68" t="s">
        <v>315</v>
      </c>
      <c r="BF44" s="68"/>
      <c r="BG44" s="68"/>
      <c r="BH44" s="68"/>
      <c r="BI44" s="68"/>
      <c r="BJ44" s="68"/>
    </row>
    <row r="45" spans="1:68" x14ac:dyDescent="0.3">
      <c r="A45" s="66"/>
      <c r="B45" s="66" t="s">
        <v>320</v>
      </c>
      <c r="C45" s="66" t="s">
        <v>280</v>
      </c>
      <c r="D45" s="66" t="s">
        <v>295</v>
      </c>
      <c r="E45" s="66" t="s">
        <v>296</v>
      </c>
      <c r="F45" s="66" t="s">
        <v>293</v>
      </c>
      <c r="H45" s="66"/>
      <c r="I45" s="66" t="s">
        <v>320</v>
      </c>
      <c r="J45" s="66" t="s">
        <v>280</v>
      </c>
      <c r="K45" s="66" t="s">
        <v>295</v>
      </c>
      <c r="L45" s="66" t="s">
        <v>296</v>
      </c>
      <c r="M45" s="66" t="s">
        <v>293</v>
      </c>
      <c r="O45" s="66"/>
      <c r="P45" s="66" t="s">
        <v>320</v>
      </c>
      <c r="Q45" s="66" t="s">
        <v>280</v>
      </c>
      <c r="R45" s="66" t="s">
        <v>295</v>
      </c>
      <c r="S45" s="66" t="s">
        <v>296</v>
      </c>
      <c r="T45" s="66" t="s">
        <v>293</v>
      </c>
      <c r="V45" s="66"/>
      <c r="W45" s="66" t="s">
        <v>320</v>
      </c>
      <c r="X45" s="66" t="s">
        <v>280</v>
      </c>
      <c r="Y45" s="66" t="s">
        <v>295</v>
      </c>
      <c r="Z45" s="66" t="s">
        <v>296</v>
      </c>
      <c r="AA45" s="66" t="s">
        <v>293</v>
      </c>
      <c r="AC45" s="66"/>
      <c r="AD45" s="66" t="s">
        <v>320</v>
      </c>
      <c r="AE45" s="66" t="s">
        <v>280</v>
      </c>
      <c r="AF45" s="66" t="s">
        <v>295</v>
      </c>
      <c r="AG45" s="66" t="s">
        <v>296</v>
      </c>
      <c r="AH45" s="66" t="s">
        <v>293</v>
      </c>
      <c r="AJ45" s="66"/>
      <c r="AK45" s="66" t="s">
        <v>320</v>
      </c>
      <c r="AL45" s="66" t="s">
        <v>280</v>
      </c>
      <c r="AM45" s="66" t="s">
        <v>295</v>
      </c>
      <c r="AN45" s="66" t="s">
        <v>296</v>
      </c>
      <c r="AO45" s="66" t="s">
        <v>293</v>
      </c>
      <c r="AQ45" s="66"/>
      <c r="AR45" s="66" t="s">
        <v>320</v>
      </c>
      <c r="AS45" s="66" t="s">
        <v>280</v>
      </c>
      <c r="AT45" s="66" t="s">
        <v>295</v>
      </c>
      <c r="AU45" s="66" t="s">
        <v>296</v>
      </c>
      <c r="AV45" s="66" t="s">
        <v>293</v>
      </c>
      <c r="AX45" s="66"/>
      <c r="AY45" s="66" t="s">
        <v>320</v>
      </c>
      <c r="AZ45" s="66" t="s">
        <v>280</v>
      </c>
      <c r="BA45" s="66" t="s">
        <v>295</v>
      </c>
      <c r="BB45" s="66" t="s">
        <v>296</v>
      </c>
      <c r="BC45" s="66" t="s">
        <v>293</v>
      </c>
      <c r="BE45" s="66"/>
      <c r="BF45" s="66" t="s">
        <v>320</v>
      </c>
      <c r="BG45" s="66" t="s">
        <v>280</v>
      </c>
      <c r="BH45" s="66" t="s">
        <v>295</v>
      </c>
      <c r="BI45" s="66" t="s">
        <v>296</v>
      </c>
      <c r="BJ45" s="66" t="s">
        <v>293</v>
      </c>
    </row>
    <row r="46" spans="1:68" x14ac:dyDescent="0.3">
      <c r="A46" s="66" t="s">
        <v>23</v>
      </c>
      <c r="B46" s="66">
        <v>7</v>
      </c>
      <c r="C46" s="66">
        <v>10</v>
      </c>
      <c r="D46" s="66">
        <v>0</v>
      </c>
      <c r="E46" s="66">
        <v>45</v>
      </c>
      <c r="F46" s="66">
        <v>21.662458000000001</v>
      </c>
      <c r="H46" s="66" t="s">
        <v>24</v>
      </c>
      <c r="I46" s="66">
        <v>8</v>
      </c>
      <c r="J46" s="66">
        <v>9</v>
      </c>
      <c r="K46" s="66">
        <v>0</v>
      </c>
      <c r="L46" s="66">
        <v>35</v>
      </c>
      <c r="M46" s="66">
        <v>14.158893000000001</v>
      </c>
      <c r="O46" s="66" t="s">
        <v>316</v>
      </c>
      <c r="P46" s="66">
        <v>600</v>
      </c>
      <c r="Q46" s="66">
        <v>800</v>
      </c>
      <c r="R46" s="66">
        <v>0</v>
      </c>
      <c r="S46" s="66">
        <v>10000</v>
      </c>
      <c r="T46" s="66">
        <v>2263.8573999999999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0.29659407999999998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3.1168122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241.26294999999999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114.55013</v>
      </c>
      <c r="AX46" s="66" t="s">
        <v>317</v>
      </c>
      <c r="AY46" s="66"/>
      <c r="AZ46" s="66"/>
      <c r="BA46" s="66"/>
      <c r="BB46" s="66"/>
      <c r="BC46" s="66"/>
      <c r="BE46" s="66" t="s">
        <v>318</v>
      </c>
      <c r="BF46" s="66"/>
      <c r="BG46" s="66"/>
      <c r="BH46" s="66"/>
      <c r="BI46" s="66"/>
      <c r="BJ46" s="66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0" sqref="H20"/>
    </sheetView>
  </sheetViews>
  <sheetFormatPr defaultRowHeight="16.5" x14ac:dyDescent="0.3"/>
  <sheetData>
    <row r="1" spans="1:113" x14ac:dyDescent="0.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 x14ac:dyDescent="0.3">
      <c r="A2" s="62" t="s">
        <v>325</v>
      </c>
      <c r="B2" s="62" t="s">
        <v>326</v>
      </c>
      <c r="C2" s="62" t="s">
        <v>302</v>
      </c>
      <c r="D2" s="62">
        <v>64</v>
      </c>
      <c r="E2" s="62">
        <v>2719.2150000000001</v>
      </c>
      <c r="F2" s="62">
        <v>402.47778</v>
      </c>
      <c r="G2" s="62">
        <v>76.948586000000006</v>
      </c>
      <c r="H2" s="62">
        <v>40.551712000000002</v>
      </c>
      <c r="I2" s="62">
        <v>36.396872999999999</v>
      </c>
      <c r="J2" s="62">
        <v>102.776764</v>
      </c>
      <c r="K2" s="62">
        <v>49.354469999999999</v>
      </c>
      <c r="L2" s="62">
        <v>53.422294999999998</v>
      </c>
      <c r="M2" s="62">
        <v>27.512789000000001</v>
      </c>
      <c r="N2" s="62">
        <v>4.0239890000000003</v>
      </c>
      <c r="O2" s="62">
        <v>14.893000000000001</v>
      </c>
      <c r="P2" s="62">
        <v>1293.0311999999999</v>
      </c>
      <c r="Q2" s="62">
        <v>34.793284999999997</v>
      </c>
      <c r="R2" s="62">
        <v>481.5675</v>
      </c>
      <c r="S2" s="62">
        <v>135.52461</v>
      </c>
      <c r="T2" s="62">
        <v>4152.5146000000004</v>
      </c>
      <c r="U2" s="62">
        <v>3.9698598</v>
      </c>
      <c r="V2" s="62">
        <v>23.550384999999999</v>
      </c>
      <c r="W2" s="62">
        <v>175.06343000000001</v>
      </c>
      <c r="X2" s="62">
        <v>168.81103999999999</v>
      </c>
      <c r="Y2" s="62">
        <v>2.6804996000000001</v>
      </c>
      <c r="Z2" s="62">
        <v>1.9973371</v>
      </c>
      <c r="AA2" s="62">
        <v>20.079744000000002</v>
      </c>
      <c r="AB2" s="62">
        <v>2.3493905000000002</v>
      </c>
      <c r="AC2" s="62">
        <v>597.50819999999999</v>
      </c>
      <c r="AD2" s="62">
        <v>16.270541999999999</v>
      </c>
      <c r="AE2" s="62">
        <v>3.4943284999999999</v>
      </c>
      <c r="AF2" s="62">
        <v>1.759584</v>
      </c>
      <c r="AG2" s="62">
        <v>633.16876000000002</v>
      </c>
      <c r="AH2" s="62">
        <v>361.54131999999998</v>
      </c>
      <c r="AI2" s="62">
        <v>271.62743999999998</v>
      </c>
      <c r="AJ2" s="62">
        <v>1484.3901000000001</v>
      </c>
      <c r="AK2" s="62">
        <v>8224.3289999999997</v>
      </c>
      <c r="AL2" s="62">
        <v>116.29119</v>
      </c>
      <c r="AM2" s="62">
        <v>3775.0342000000001</v>
      </c>
      <c r="AN2" s="62">
        <v>155.21226999999999</v>
      </c>
      <c r="AO2" s="62">
        <v>21.662458000000001</v>
      </c>
      <c r="AP2" s="62">
        <v>14.078476</v>
      </c>
      <c r="AQ2" s="62">
        <v>7.5839815000000002</v>
      </c>
      <c r="AR2" s="62">
        <v>14.158893000000001</v>
      </c>
      <c r="AS2" s="62">
        <v>2263.8573999999999</v>
      </c>
      <c r="AT2" s="62">
        <v>0.29659407999999998</v>
      </c>
      <c r="AU2" s="62">
        <v>3.1168122</v>
      </c>
      <c r="AV2" s="62">
        <v>241.26294999999999</v>
      </c>
      <c r="AW2" s="62">
        <v>114.55013</v>
      </c>
      <c r="AX2" s="62">
        <v>0.15238275000000001</v>
      </c>
      <c r="AY2" s="62">
        <v>2.5008547000000001</v>
      </c>
      <c r="AZ2" s="62">
        <v>512.23440000000005</v>
      </c>
      <c r="BA2" s="62">
        <v>53.758693999999998</v>
      </c>
      <c r="BB2" s="62">
        <v>17.367415999999999</v>
      </c>
      <c r="BC2" s="62">
        <v>20.380054000000001</v>
      </c>
      <c r="BD2" s="62">
        <v>16.003451999999999</v>
      </c>
      <c r="BE2" s="62">
        <v>1.1247313999999999</v>
      </c>
      <c r="BF2" s="62">
        <v>4.6761730000000004</v>
      </c>
      <c r="BG2" s="62">
        <v>1.3877448000000001E-2</v>
      </c>
      <c r="BH2" s="62">
        <v>1.7150176999999999E-2</v>
      </c>
      <c r="BI2" s="62">
        <v>1.4495905999999999E-2</v>
      </c>
      <c r="BJ2" s="62">
        <v>8.2053070000000006E-2</v>
      </c>
      <c r="BK2" s="62">
        <v>1.067496E-3</v>
      </c>
      <c r="BL2" s="62">
        <v>0.23864853</v>
      </c>
      <c r="BM2" s="62">
        <v>2.8558892999999999</v>
      </c>
      <c r="BN2" s="62">
        <v>0.48287562000000001</v>
      </c>
      <c r="BO2" s="62">
        <v>65.481080000000006</v>
      </c>
      <c r="BP2" s="62">
        <v>7.830228</v>
      </c>
      <c r="BQ2" s="62">
        <v>16.361796999999999</v>
      </c>
      <c r="BR2" s="62">
        <v>72.223939999999999</v>
      </c>
      <c r="BS2" s="62">
        <v>81.063599999999994</v>
      </c>
      <c r="BT2" s="62">
        <v>6.2579865000000003</v>
      </c>
      <c r="BU2" s="62">
        <v>4.6185860000000002E-2</v>
      </c>
      <c r="BV2" s="62">
        <v>0.13544512</v>
      </c>
      <c r="BW2" s="62">
        <v>0.4258962</v>
      </c>
      <c r="BX2" s="62">
        <v>2.0767853000000001</v>
      </c>
      <c r="BY2" s="62">
        <v>0.42444196000000001</v>
      </c>
      <c r="BZ2" s="62">
        <v>8.8259332999999997E-4</v>
      </c>
      <c r="CA2" s="62">
        <v>1.5121454999999999</v>
      </c>
      <c r="CB2" s="62">
        <v>0.13779627</v>
      </c>
      <c r="CC2" s="62">
        <v>1.6474930000000001</v>
      </c>
      <c r="CD2" s="62">
        <v>5.1847053000000001</v>
      </c>
      <c r="CE2" s="62">
        <v>8.1402210000000003E-2</v>
      </c>
      <c r="CF2" s="62">
        <v>0.35926953</v>
      </c>
      <c r="CG2" s="62">
        <v>1.2449999E-6</v>
      </c>
      <c r="CH2" s="62">
        <v>0.35147624999999999</v>
      </c>
      <c r="CI2" s="62">
        <v>1.1704001E-6</v>
      </c>
      <c r="CJ2" s="62">
        <v>6.6591277</v>
      </c>
      <c r="CK2" s="62">
        <v>2.3605812E-2</v>
      </c>
      <c r="CL2" s="62">
        <v>1.3939059</v>
      </c>
      <c r="CM2" s="62">
        <v>3.4827363</v>
      </c>
      <c r="CN2" s="62">
        <v>2670.9470000000001</v>
      </c>
      <c r="CO2" s="62">
        <v>4620.991</v>
      </c>
      <c r="CP2" s="62">
        <v>3120.9717000000001</v>
      </c>
      <c r="CQ2" s="62">
        <v>1091.0813000000001</v>
      </c>
      <c r="CR2" s="62">
        <v>610.62540000000001</v>
      </c>
      <c r="CS2" s="62">
        <v>342.7996</v>
      </c>
      <c r="CT2" s="62">
        <v>2805.3386</v>
      </c>
      <c r="CU2" s="62">
        <v>1807.7496000000001</v>
      </c>
      <c r="CV2" s="62">
        <v>1163.4010000000001</v>
      </c>
      <c r="CW2" s="62">
        <v>2064.7226999999998</v>
      </c>
      <c r="CX2" s="62">
        <v>609.07446000000004</v>
      </c>
      <c r="CY2" s="62">
        <v>3228.0408000000002</v>
      </c>
      <c r="CZ2" s="62">
        <v>1785.2628</v>
      </c>
      <c r="DA2" s="62">
        <v>4224.8975</v>
      </c>
      <c r="DB2" s="62">
        <v>3576.0625</v>
      </c>
      <c r="DC2" s="62">
        <v>5688.2280000000001</v>
      </c>
      <c r="DD2" s="62">
        <v>11488.517</v>
      </c>
      <c r="DE2" s="62">
        <v>2437.2766000000001</v>
      </c>
      <c r="DF2" s="62">
        <v>4923.8842999999997</v>
      </c>
      <c r="DG2" s="62">
        <v>2431.6073999999999</v>
      </c>
      <c r="DH2" s="62">
        <v>273.49225000000001</v>
      </c>
      <c r="DI2" s="62">
        <v>0</v>
      </c>
    </row>
    <row r="5" spans="1:113" x14ac:dyDescent="0.3">
      <c r="A5" t="s">
        <v>105</v>
      </c>
      <c r="B5" t="s">
        <v>106</v>
      </c>
      <c r="C5" t="s">
        <v>107</v>
      </c>
      <c r="D5" t="s">
        <v>108</v>
      </c>
    </row>
    <row r="6" spans="1:113" x14ac:dyDescent="0.3">
      <c r="A6">
        <f>BA2</f>
        <v>53.758693999999998</v>
      </c>
      <c r="B6">
        <f>BB2</f>
        <v>17.367415999999999</v>
      </c>
      <c r="C6">
        <f>BC2</f>
        <v>20.380054000000001</v>
      </c>
      <c r="D6">
        <f>BD2</f>
        <v>16.003451999999999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 x14ac:dyDescent="0.3">
      <c r="A2" s="55" t="s">
        <v>256</v>
      </c>
      <c r="B2" s="56">
        <v>20998</v>
      </c>
      <c r="C2" s="57">
        <f ca="1">YEAR(TODAY())-YEAR(B2)+IF(TODAY()&gt;=DATE(YEAR(TODAY()),MONTH(B2),DAY(B2)),0,-1)</f>
        <v>64</v>
      </c>
      <c r="E2" s="53">
        <v>170</v>
      </c>
      <c r="F2" s="54" t="s">
        <v>40</v>
      </c>
      <c r="G2" s="53">
        <v>80</v>
      </c>
      <c r="H2" s="52" t="s">
        <v>42</v>
      </c>
      <c r="I2" s="73">
        <f>ROUND(G3/E3^2,1)</f>
        <v>27.7</v>
      </c>
    </row>
    <row r="3" spans="1:9" x14ac:dyDescent="0.3">
      <c r="E3" s="52">
        <f>E2/100</f>
        <v>1.7</v>
      </c>
      <c r="F3" s="52" t="s">
        <v>41</v>
      </c>
      <c r="G3" s="52">
        <f>G2</f>
        <v>80</v>
      </c>
      <c r="H3" s="52" t="s">
        <v>42</v>
      </c>
      <c r="I3" s="73"/>
    </row>
    <row r="4" spans="1:9" x14ac:dyDescent="0.3">
      <c r="A4" t="s">
        <v>274</v>
      </c>
    </row>
    <row r="5" spans="1:9" x14ac:dyDescent="0.3">
      <c r="B5" s="61">
        <v>44631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M24" sqref="M24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3">
      <c r="E2" s="75" t="str">
        <f>'DRIs DATA'!B1</f>
        <v>(설문지 : FFQ 95문항 설문지, 사용자 : 박희원, ID : H1800124)</v>
      </c>
      <c r="F2" s="75"/>
      <c r="G2" s="75"/>
      <c r="H2" s="75"/>
      <c r="I2" s="75"/>
      <c r="J2" s="75"/>
    </row>
    <row r="3" spans="1:14" ht="8.1" customHeight="1" x14ac:dyDescent="0.3"/>
    <row r="4" spans="1:14" x14ac:dyDescent="0.3">
      <c r="K4" t="s">
        <v>2</v>
      </c>
      <c r="L4" t="str">
        <f>'DRIs DATA'!H1</f>
        <v>2022년 03월 11일 11:16:16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7" customFormat="1" x14ac:dyDescent="0.3"/>
    <row r="70" spans="1:14" s="47" customFormat="1" x14ac:dyDescent="0.3"/>
    <row r="71" spans="1:14" ht="26.25" x14ac:dyDescent="0.3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3"/>
    <row r="97" spans="1:14" s="47" customFormat="1" x14ac:dyDescent="0.3"/>
    <row r="98" spans="1:14" s="47" customFormat="1" x14ac:dyDescent="0.3"/>
    <row r="99" spans="1:14" s="47" customFormat="1" x14ac:dyDescent="0.3"/>
    <row r="100" spans="1:14" s="47" customFormat="1" x14ac:dyDescent="0.3"/>
    <row r="105" spans="1:14" x14ac:dyDescent="0.3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 x14ac:dyDescent="0.3">
      <c r="A106" s="2" t="s">
        <v>16</v>
      </c>
    </row>
    <row r="127" spans="1:14" s="47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3"/>
    <row r="134" spans="1:14" s="47" customFormat="1" x14ac:dyDescent="0.3"/>
    <row r="135" spans="1:14" s="47" customFormat="1" x14ac:dyDescent="0.3"/>
    <row r="136" spans="1:14" s="47" customFormat="1" x14ac:dyDescent="0.3"/>
    <row r="137" spans="1:14" s="47" customFormat="1" x14ac:dyDescent="0.3"/>
    <row r="138" spans="1:14" s="47" customFormat="1" x14ac:dyDescent="0.3"/>
    <row r="139" spans="1:14" s="47" customFormat="1" x14ac:dyDescent="0.3"/>
    <row r="140" spans="1:14" s="47" customFormat="1" x14ac:dyDescent="0.3"/>
    <row r="141" spans="1:14" s="47" customFormat="1" x14ac:dyDescent="0.3"/>
    <row r="142" spans="1:14" s="47" customFormat="1" x14ac:dyDescent="0.3"/>
    <row r="143" spans="1:14" s="47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Z22" sqref="Z2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80" t="s">
        <v>197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</row>
    <row r="3" spans="1:19" ht="18" customHeight="1" x14ac:dyDescent="0.3">
      <c r="A3" s="6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</row>
    <row r="4" spans="1:19" ht="18" customHeight="1" thickBot="1" x14ac:dyDescent="0.35">
      <c r="A4" s="6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</row>
    <row r="5" spans="1:19" ht="18" customHeight="1" x14ac:dyDescent="0.3">
      <c r="A5" s="6"/>
      <c r="B5" s="82" t="s">
        <v>30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</row>
    <row r="6" spans="1:19" ht="18" customHeight="1" x14ac:dyDescent="0.3"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</row>
    <row r="7" spans="1:19" ht="18" customHeight="1" x14ac:dyDescent="0.3"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</row>
    <row r="8" spans="1:19" ht="18" customHeight="1" x14ac:dyDescent="0.3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3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3">
      <c r="C10" s="90" t="s">
        <v>31</v>
      </c>
      <c r="D10" s="90"/>
      <c r="E10" s="91"/>
      <c r="F10" s="94">
        <f>'개인정보 및 신체계측 입력'!B5</f>
        <v>44631</v>
      </c>
      <c r="G10" s="95"/>
      <c r="H10" s="95"/>
      <c r="I10" s="95"/>
      <c r="K10" s="127" t="s">
        <v>34</v>
      </c>
      <c r="L10" s="128"/>
      <c r="M10" s="127" t="s">
        <v>35</v>
      </c>
      <c r="N10" s="128"/>
      <c r="O10" s="127" t="s">
        <v>36</v>
      </c>
      <c r="P10" s="127"/>
      <c r="Q10" s="127"/>
      <c r="R10" s="127"/>
      <c r="S10" s="127"/>
    </row>
    <row r="11" spans="1:19" ht="18" customHeight="1" thickBot="1" x14ac:dyDescent="0.35">
      <c r="C11" s="92"/>
      <c r="D11" s="92"/>
      <c r="E11" s="93"/>
      <c r="F11" s="96"/>
      <c r="G11" s="96"/>
      <c r="H11" s="96"/>
      <c r="I11" s="96"/>
      <c r="K11" s="129"/>
      <c r="L11" s="130"/>
      <c r="M11" s="129"/>
      <c r="N11" s="130"/>
      <c r="O11" s="129"/>
      <c r="P11" s="129"/>
      <c r="Q11" s="129"/>
      <c r="R11" s="129"/>
      <c r="S11" s="129"/>
    </row>
    <row r="12" spans="1:19" ht="18" customHeight="1" x14ac:dyDescent="0.3">
      <c r="C12" s="90" t="s">
        <v>33</v>
      </c>
      <c r="D12" s="90"/>
      <c r="E12" s="91"/>
      <c r="F12" s="99">
        <f ca="1">'개인정보 및 신체계측 입력'!C2</f>
        <v>64</v>
      </c>
      <c r="G12" s="99"/>
      <c r="H12" s="99"/>
      <c r="I12" s="99"/>
      <c r="K12" s="141">
        <f>'개인정보 및 신체계측 입력'!E2</f>
        <v>170</v>
      </c>
      <c r="L12" s="142"/>
      <c r="M12" s="135">
        <f>'개인정보 및 신체계측 입력'!G2</f>
        <v>80</v>
      </c>
      <c r="N12" s="136"/>
      <c r="O12" s="131" t="s">
        <v>272</v>
      </c>
      <c r="P12" s="128"/>
      <c r="Q12" s="95">
        <f>'개인정보 및 신체계측 입력'!I2</f>
        <v>27.7</v>
      </c>
      <c r="R12" s="95"/>
      <c r="S12" s="95"/>
    </row>
    <row r="13" spans="1:19" ht="18" customHeight="1" thickBot="1" x14ac:dyDescent="0.35">
      <c r="C13" s="97"/>
      <c r="D13" s="97"/>
      <c r="E13" s="98"/>
      <c r="F13" s="100"/>
      <c r="G13" s="100"/>
      <c r="H13" s="100"/>
      <c r="I13" s="100"/>
      <c r="K13" s="143"/>
      <c r="L13" s="144"/>
      <c r="M13" s="137"/>
      <c r="N13" s="138"/>
      <c r="O13" s="132"/>
      <c r="P13" s="133"/>
      <c r="Q13" s="96"/>
      <c r="R13" s="96"/>
      <c r="S13" s="96"/>
    </row>
    <row r="14" spans="1:19" ht="18" customHeight="1" x14ac:dyDescent="0.3">
      <c r="C14" s="92" t="s">
        <v>32</v>
      </c>
      <c r="D14" s="92"/>
      <c r="E14" s="93"/>
      <c r="F14" s="96" t="str">
        <f>MID('DRIs DATA'!B1,28,3)</f>
        <v>박희원</v>
      </c>
      <c r="G14" s="96"/>
      <c r="H14" s="96"/>
      <c r="I14" s="96"/>
      <c r="K14" s="143"/>
      <c r="L14" s="144"/>
      <c r="M14" s="137"/>
      <c r="N14" s="138"/>
      <c r="O14" s="132"/>
      <c r="P14" s="133"/>
      <c r="Q14" s="96"/>
      <c r="R14" s="96"/>
      <c r="S14" s="96"/>
    </row>
    <row r="15" spans="1:19" ht="18" customHeight="1" thickBot="1" x14ac:dyDescent="0.35">
      <c r="C15" s="97"/>
      <c r="D15" s="97"/>
      <c r="E15" s="98"/>
      <c r="F15" s="101"/>
      <c r="G15" s="101"/>
      <c r="H15" s="101"/>
      <c r="I15" s="101"/>
      <c r="K15" s="145"/>
      <c r="L15" s="146"/>
      <c r="M15" s="139"/>
      <c r="N15" s="140"/>
      <c r="O15" s="134"/>
      <c r="P15" s="130"/>
      <c r="Q15" s="101"/>
      <c r="R15" s="101"/>
      <c r="S15" s="101"/>
    </row>
    <row r="16" spans="1:19" ht="18" customHeight="1" x14ac:dyDescent="0.3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10" t="s">
        <v>43</v>
      </c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2"/>
    </row>
    <row r="20" spans="2:20" ht="18" customHeight="1" thickBot="1" x14ac:dyDescent="0.35">
      <c r="B20" s="113"/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5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4" t="s">
        <v>51</v>
      </c>
      <c r="D36" s="85" t="s">
        <v>44</v>
      </c>
      <c r="E36" s="85"/>
      <c r="F36" s="85"/>
      <c r="G36" s="85"/>
      <c r="H36" s="85"/>
      <c r="I36" s="35">
        <f>'DRIs DATA'!F8</f>
        <v>69.13</v>
      </c>
      <c r="J36" s="88" t="s">
        <v>45</v>
      </c>
      <c r="K36" s="88"/>
      <c r="L36" s="88"/>
      <c r="M36" s="88"/>
      <c r="N36" s="36"/>
      <c r="O36" s="104" t="s">
        <v>46</v>
      </c>
      <c r="P36" s="104"/>
      <c r="Q36" s="104"/>
      <c r="R36" s="104"/>
      <c r="S36" s="104"/>
      <c r="T36" s="6"/>
    </row>
    <row r="37" spans="2:20" ht="18" customHeight="1" x14ac:dyDescent="0.3">
      <c r="B37" s="12"/>
      <c r="C37" s="102" t="s">
        <v>183</v>
      </c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6"/>
    </row>
    <row r="38" spans="2:20" ht="18" customHeight="1" x14ac:dyDescent="0.3">
      <c r="B38" s="1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6"/>
    </row>
    <row r="39" spans="2:20" ht="18" customHeight="1" thickBot="1" x14ac:dyDescent="0.35">
      <c r="B39" s="1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4" t="s">
        <v>48</v>
      </c>
      <c r="D41" s="85" t="s">
        <v>44</v>
      </c>
      <c r="E41" s="85"/>
      <c r="F41" s="85"/>
      <c r="G41" s="85"/>
      <c r="H41" s="85"/>
      <c r="I41" s="35">
        <f>'DRIs DATA'!G8</f>
        <v>13.217000000000001</v>
      </c>
      <c r="J41" s="88" t="s">
        <v>45</v>
      </c>
      <c r="K41" s="88"/>
      <c r="L41" s="88"/>
      <c r="M41" s="88"/>
      <c r="N41" s="36"/>
      <c r="O41" s="89" t="s">
        <v>50</v>
      </c>
      <c r="P41" s="89"/>
      <c r="Q41" s="89"/>
      <c r="R41" s="89"/>
      <c r="S41" s="89"/>
      <c r="T41" s="6"/>
    </row>
    <row r="42" spans="2:20" ht="18" customHeight="1" x14ac:dyDescent="0.3">
      <c r="B42" s="6"/>
      <c r="C42" s="116" t="s">
        <v>185</v>
      </c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6"/>
    </row>
    <row r="43" spans="2:20" ht="18" customHeight="1" x14ac:dyDescent="0.3">
      <c r="B43" s="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6"/>
    </row>
    <row r="44" spans="2:20" ht="18" customHeight="1" thickBot="1" x14ac:dyDescent="0.35">
      <c r="B44" s="6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4" t="s">
        <v>47</v>
      </c>
      <c r="D46" s="105" t="s">
        <v>44</v>
      </c>
      <c r="E46" s="105"/>
      <c r="F46" s="105"/>
      <c r="G46" s="105"/>
      <c r="H46" s="105"/>
      <c r="I46" s="35">
        <f>'DRIs DATA'!H8</f>
        <v>17.652999999999999</v>
      </c>
      <c r="J46" s="88" t="s">
        <v>45</v>
      </c>
      <c r="K46" s="88"/>
      <c r="L46" s="88"/>
      <c r="M46" s="88"/>
      <c r="N46" s="36"/>
      <c r="O46" s="89" t="s">
        <v>49</v>
      </c>
      <c r="P46" s="89"/>
      <c r="Q46" s="89"/>
      <c r="R46" s="89"/>
      <c r="S46" s="89"/>
      <c r="T46" s="6"/>
    </row>
    <row r="47" spans="2:20" ht="18" customHeight="1" x14ac:dyDescent="0.3">
      <c r="B47" s="6"/>
      <c r="C47" s="116" t="s">
        <v>184</v>
      </c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6"/>
    </row>
    <row r="48" spans="2:20" ht="18" customHeight="1" thickBot="1" x14ac:dyDescent="0.35">
      <c r="B48" s="6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10" t="s">
        <v>192</v>
      </c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2"/>
    </row>
    <row r="54" spans="1:20" ht="18" customHeight="1" thickBot="1" x14ac:dyDescent="0.35">
      <c r="B54" s="113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Q54" s="114"/>
      <c r="R54" s="114"/>
      <c r="S54" s="114"/>
      <c r="T54" s="115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84" t="s">
        <v>165</v>
      </c>
      <c r="D69" s="84"/>
      <c r="E69" s="84"/>
      <c r="F69" s="84"/>
      <c r="G69" s="84"/>
      <c r="H69" s="85" t="s">
        <v>171</v>
      </c>
      <c r="I69" s="85"/>
      <c r="J69" s="85"/>
      <c r="K69" s="37">
        <f>ROUND('그룹 전체 사용자의 일일 입력'!B6/MAX('그룹 전체 사용자의 일일 입력'!$B$6,'그룹 전체 사용자의 일일 입력'!$C$6,'그룹 전체 사용자의 일일 입력'!$D$6),1)</f>
        <v>0.9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86">
        <f>ROUND('그룹 전체 사용자의 일일 입력'!D6/MAX('그룹 전체 사용자의 일일 입력'!$B$6,'그룹 전체 사용자의 일일 입력'!$C$6,'그룹 전체 사용자의 일일 입력'!$D$6),1)</f>
        <v>0.8</v>
      </c>
      <c r="P69" s="86"/>
      <c r="Q69" s="38" t="s">
        <v>55</v>
      </c>
      <c r="R69" s="36"/>
      <c r="S69" s="36"/>
      <c r="T69" s="6"/>
    </row>
    <row r="70" spans="2:21" ht="18" customHeight="1" thickBot="1" x14ac:dyDescent="0.35">
      <c r="B70" s="6"/>
      <c r="C70" s="87" t="s">
        <v>166</v>
      </c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84" t="s">
        <v>52</v>
      </c>
      <c r="D72" s="84"/>
      <c r="E72" s="84"/>
      <c r="F72" s="84"/>
      <c r="G72" s="84"/>
      <c r="H72" s="39"/>
      <c r="I72" s="85" t="s">
        <v>53</v>
      </c>
      <c r="J72" s="85"/>
      <c r="K72" s="37">
        <f>ROUND('DRIs DATA'!L8,1)</f>
        <v>28</v>
      </c>
      <c r="L72" s="37" t="s">
        <v>54</v>
      </c>
      <c r="M72" s="37">
        <f>ROUND('DRIs DATA'!K8,1)</f>
        <v>4.5</v>
      </c>
      <c r="N72" s="88" t="s">
        <v>55</v>
      </c>
      <c r="O72" s="88"/>
      <c r="P72" s="88"/>
      <c r="Q72" s="88"/>
      <c r="R72" s="40"/>
      <c r="S72" s="36"/>
      <c r="T72" s="6"/>
    </row>
    <row r="73" spans="2:21" ht="18" customHeight="1" x14ac:dyDescent="0.3">
      <c r="B73" s="6"/>
      <c r="C73" s="116" t="s">
        <v>182</v>
      </c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6"/>
      <c r="U73" s="13"/>
    </row>
    <row r="74" spans="2:21" ht="18" customHeight="1" thickBot="1" x14ac:dyDescent="0.35">
      <c r="B74" s="6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10" t="s">
        <v>193</v>
      </c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2"/>
    </row>
    <row r="78" spans="2:21" ht="18" customHeight="1" thickBot="1" x14ac:dyDescent="0.35">
      <c r="B78" s="113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5"/>
    </row>
    <row r="79" spans="2:21" ht="18" customHeight="1" x14ac:dyDescent="0.5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3">
      <c r="B80" s="79" t="s">
        <v>169</v>
      </c>
      <c r="C80" s="79"/>
      <c r="D80" s="79"/>
      <c r="E80" s="79"/>
      <c r="F80" s="21"/>
      <c r="G80" s="21"/>
      <c r="H80" s="21"/>
      <c r="L80" s="79" t="s">
        <v>173</v>
      </c>
      <c r="M80" s="79"/>
      <c r="N80" s="79"/>
      <c r="O80" s="79"/>
      <c r="P80" s="79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06" t="s">
        <v>269</v>
      </c>
      <c r="C93" s="107"/>
      <c r="D93" s="107"/>
      <c r="E93" s="107"/>
      <c r="F93" s="107"/>
      <c r="G93" s="107"/>
      <c r="H93" s="107"/>
      <c r="I93" s="107"/>
      <c r="J93" s="108"/>
      <c r="L93" s="106" t="s">
        <v>176</v>
      </c>
      <c r="M93" s="107"/>
      <c r="N93" s="107"/>
      <c r="O93" s="107"/>
      <c r="P93" s="107"/>
      <c r="Q93" s="107"/>
      <c r="R93" s="107"/>
      <c r="S93" s="107"/>
      <c r="T93" s="108"/>
    </row>
    <row r="94" spans="1:21" ht="18" customHeight="1" x14ac:dyDescent="0.3">
      <c r="B94" s="126" t="s">
        <v>172</v>
      </c>
      <c r="C94" s="76"/>
      <c r="D94" s="76"/>
      <c r="E94" s="76"/>
      <c r="F94" s="78">
        <f>ROUND('DRIs DATA'!F16/'DRIs DATA'!C16*100,2)</f>
        <v>64.209999999999994</v>
      </c>
      <c r="G94" s="78"/>
      <c r="H94" s="76" t="s">
        <v>168</v>
      </c>
      <c r="I94" s="76"/>
      <c r="J94" s="77"/>
      <c r="L94" s="126" t="s">
        <v>172</v>
      </c>
      <c r="M94" s="76"/>
      <c r="N94" s="76"/>
      <c r="O94" s="76"/>
      <c r="P94" s="76"/>
      <c r="Q94" s="23">
        <f>ROUND('DRIs DATA'!M16/'DRIs DATA'!K16*100,2)</f>
        <v>196.25</v>
      </c>
      <c r="R94" s="76" t="s">
        <v>168</v>
      </c>
      <c r="S94" s="76"/>
      <c r="T94" s="77"/>
    </row>
    <row r="95" spans="1:21" ht="18" customHeight="1" x14ac:dyDescent="0.3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3">
      <c r="B96" s="148" t="s">
        <v>181</v>
      </c>
      <c r="C96" s="149"/>
      <c r="D96" s="149"/>
      <c r="E96" s="149"/>
      <c r="F96" s="149"/>
      <c r="G96" s="149"/>
      <c r="H96" s="149"/>
      <c r="I96" s="149"/>
      <c r="J96" s="150"/>
      <c r="L96" s="154" t="s">
        <v>174</v>
      </c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 x14ac:dyDescent="0.3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 x14ac:dyDescent="0.3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 x14ac:dyDescent="0.3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</row>
    <row r="100" spans="2:21" ht="18" customHeight="1" x14ac:dyDescent="0.3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thickBot="1" x14ac:dyDescent="0.35">
      <c r="B101" s="151"/>
      <c r="C101" s="152"/>
      <c r="D101" s="152"/>
      <c r="E101" s="152"/>
      <c r="F101" s="152"/>
      <c r="G101" s="152"/>
      <c r="H101" s="152"/>
      <c r="I101" s="152"/>
      <c r="J101" s="153"/>
      <c r="L101" s="157"/>
      <c r="M101" s="158"/>
      <c r="N101" s="158"/>
      <c r="O101" s="158"/>
      <c r="P101" s="158"/>
      <c r="Q101" s="158"/>
      <c r="R101" s="158"/>
      <c r="S101" s="158"/>
      <c r="T101" s="15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10" t="s">
        <v>194</v>
      </c>
      <c r="C104" s="111"/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  <c r="N104" s="111"/>
      <c r="O104" s="111"/>
      <c r="P104" s="111"/>
      <c r="Q104" s="111"/>
      <c r="R104" s="111"/>
      <c r="S104" s="111"/>
      <c r="T104" s="112"/>
    </row>
    <row r="105" spans="2:21" ht="18" customHeight="1" thickBot="1" x14ac:dyDescent="0.35">
      <c r="B105" s="113"/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4"/>
      <c r="Q105" s="114"/>
      <c r="R105" s="114"/>
      <c r="S105" s="114"/>
      <c r="T105" s="115"/>
    </row>
    <row r="106" spans="2:21" ht="18" customHeight="1" x14ac:dyDescent="0.5">
      <c r="C106" s="32"/>
      <c r="D106" s="32"/>
      <c r="E106" s="32"/>
      <c r="F106" s="32"/>
      <c r="G106" s="32"/>
      <c r="H106" s="32"/>
      <c r="I106" s="32"/>
    </row>
    <row r="107" spans="2:21" ht="18" customHeight="1" x14ac:dyDescent="0.3">
      <c r="B107" s="79" t="s">
        <v>170</v>
      </c>
      <c r="C107" s="79"/>
      <c r="D107" s="79"/>
      <c r="E107" s="79"/>
      <c r="F107" s="6"/>
      <c r="G107" s="6"/>
      <c r="H107" s="6"/>
      <c r="I107" s="6"/>
      <c r="L107" s="79" t="s">
        <v>271</v>
      </c>
      <c r="M107" s="79"/>
      <c r="N107" s="79"/>
      <c r="O107" s="79"/>
      <c r="P107" s="79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23" t="s">
        <v>265</v>
      </c>
      <c r="C120" s="124"/>
      <c r="D120" s="124"/>
      <c r="E120" s="124"/>
      <c r="F120" s="124"/>
      <c r="G120" s="124"/>
      <c r="H120" s="124"/>
      <c r="I120" s="124"/>
      <c r="J120" s="125"/>
      <c r="L120" s="123" t="s">
        <v>266</v>
      </c>
      <c r="M120" s="124"/>
      <c r="N120" s="124"/>
      <c r="O120" s="124"/>
      <c r="P120" s="124"/>
      <c r="Q120" s="124"/>
      <c r="R120" s="124"/>
      <c r="S120" s="124"/>
      <c r="T120" s="125"/>
    </row>
    <row r="121" spans="2:20" ht="18" customHeight="1" x14ac:dyDescent="0.3">
      <c r="B121" s="44" t="s">
        <v>172</v>
      </c>
      <c r="C121" s="16"/>
      <c r="D121" s="16"/>
      <c r="E121" s="15"/>
      <c r="F121" s="78">
        <f>ROUND('DRIs DATA'!F26/'DRIs DATA'!C26*100,2)</f>
        <v>168.81</v>
      </c>
      <c r="G121" s="78"/>
      <c r="H121" s="76" t="s">
        <v>167</v>
      </c>
      <c r="I121" s="76"/>
      <c r="J121" s="77"/>
      <c r="L121" s="43" t="s">
        <v>172</v>
      </c>
      <c r="M121" s="20"/>
      <c r="N121" s="20"/>
      <c r="O121" s="23"/>
      <c r="P121" s="6"/>
      <c r="Q121" s="59">
        <f>ROUND('DRIs DATA'!AH26/'DRIs DATA'!AE26*100,2)</f>
        <v>156.63</v>
      </c>
      <c r="R121" s="76" t="s">
        <v>167</v>
      </c>
      <c r="S121" s="76"/>
      <c r="T121" s="77"/>
    </row>
    <row r="122" spans="2:20" ht="18" customHeight="1" x14ac:dyDescent="0.3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3">
      <c r="B123" s="117" t="s">
        <v>175</v>
      </c>
      <c r="C123" s="118"/>
      <c r="D123" s="118"/>
      <c r="E123" s="118"/>
      <c r="F123" s="118"/>
      <c r="G123" s="118"/>
      <c r="H123" s="118"/>
      <c r="I123" s="118"/>
      <c r="J123" s="119"/>
      <c r="L123" s="117" t="s">
        <v>270</v>
      </c>
      <c r="M123" s="118"/>
      <c r="N123" s="118"/>
      <c r="O123" s="118"/>
      <c r="P123" s="118"/>
      <c r="Q123" s="118"/>
      <c r="R123" s="118"/>
      <c r="S123" s="118"/>
      <c r="T123" s="119"/>
    </row>
    <row r="124" spans="2:20" ht="18" customHeight="1" x14ac:dyDescent="0.3">
      <c r="B124" s="117"/>
      <c r="C124" s="118"/>
      <c r="D124" s="118"/>
      <c r="E124" s="118"/>
      <c r="F124" s="118"/>
      <c r="G124" s="118"/>
      <c r="H124" s="118"/>
      <c r="I124" s="118"/>
      <c r="J124" s="119"/>
      <c r="L124" s="117"/>
      <c r="M124" s="118"/>
      <c r="N124" s="118"/>
      <c r="O124" s="118"/>
      <c r="P124" s="118"/>
      <c r="Q124" s="118"/>
      <c r="R124" s="118"/>
      <c r="S124" s="118"/>
      <c r="T124" s="119"/>
    </row>
    <row r="125" spans="2:20" ht="18" customHeight="1" x14ac:dyDescent="0.3">
      <c r="B125" s="117"/>
      <c r="C125" s="118"/>
      <c r="D125" s="118"/>
      <c r="E125" s="118"/>
      <c r="F125" s="118"/>
      <c r="G125" s="118"/>
      <c r="H125" s="118"/>
      <c r="I125" s="118"/>
      <c r="J125" s="119"/>
      <c r="L125" s="117"/>
      <c r="M125" s="118"/>
      <c r="N125" s="118"/>
      <c r="O125" s="118"/>
      <c r="P125" s="118"/>
      <c r="Q125" s="118"/>
      <c r="R125" s="118"/>
      <c r="S125" s="118"/>
      <c r="T125" s="119"/>
    </row>
    <row r="126" spans="2:20" ht="18" customHeight="1" x14ac:dyDescent="0.3">
      <c r="B126" s="117"/>
      <c r="C126" s="118"/>
      <c r="D126" s="118"/>
      <c r="E126" s="118"/>
      <c r="F126" s="118"/>
      <c r="G126" s="118"/>
      <c r="H126" s="118"/>
      <c r="I126" s="118"/>
      <c r="J126" s="119"/>
      <c r="L126" s="117"/>
      <c r="M126" s="118"/>
      <c r="N126" s="118"/>
      <c r="O126" s="118"/>
      <c r="P126" s="118"/>
      <c r="Q126" s="118"/>
      <c r="R126" s="118"/>
      <c r="S126" s="118"/>
      <c r="T126" s="119"/>
    </row>
    <row r="127" spans="2:20" ht="18" customHeight="1" x14ac:dyDescent="0.3">
      <c r="B127" s="117"/>
      <c r="C127" s="118"/>
      <c r="D127" s="118"/>
      <c r="E127" s="118"/>
      <c r="F127" s="118"/>
      <c r="G127" s="118"/>
      <c r="H127" s="118"/>
      <c r="I127" s="118"/>
      <c r="J127" s="119"/>
      <c r="L127" s="117"/>
      <c r="M127" s="118"/>
      <c r="N127" s="118"/>
      <c r="O127" s="118"/>
      <c r="P127" s="118"/>
      <c r="Q127" s="118"/>
      <c r="R127" s="118"/>
      <c r="S127" s="118"/>
      <c r="T127" s="119"/>
    </row>
    <row r="128" spans="2:20" ht="17.25" thickBot="1" x14ac:dyDescent="0.35">
      <c r="B128" s="120"/>
      <c r="C128" s="121"/>
      <c r="D128" s="121"/>
      <c r="E128" s="121"/>
      <c r="F128" s="121"/>
      <c r="G128" s="121"/>
      <c r="H128" s="121"/>
      <c r="I128" s="121"/>
      <c r="J128" s="122"/>
      <c r="L128" s="120"/>
      <c r="M128" s="121"/>
      <c r="N128" s="121"/>
      <c r="O128" s="121"/>
      <c r="P128" s="121"/>
      <c r="Q128" s="121"/>
      <c r="R128" s="121"/>
      <c r="S128" s="121"/>
      <c r="T128" s="122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10" t="s">
        <v>263</v>
      </c>
      <c r="C130" s="111"/>
      <c r="D130" s="111"/>
      <c r="E130" s="111"/>
      <c r="F130" s="111"/>
      <c r="G130" s="111"/>
      <c r="H130" s="111"/>
      <c r="I130" s="111"/>
      <c r="J130" s="111"/>
      <c r="K130" s="111"/>
      <c r="L130" s="111"/>
      <c r="M130" s="112"/>
      <c r="N130" s="58"/>
      <c r="O130" s="110" t="s">
        <v>264</v>
      </c>
      <c r="P130" s="111"/>
      <c r="Q130" s="111"/>
      <c r="R130" s="111"/>
      <c r="S130" s="111"/>
      <c r="T130" s="112"/>
    </row>
    <row r="131" spans="2:21" ht="18" customHeight="1" thickBot="1" x14ac:dyDescent="0.35">
      <c r="B131" s="113"/>
      <c r="C131" s="114"/>
      <c r="D131" s="114"/>
      <c r="E131" s="114"/>
      <c r="F131" s="114"/>
      <c r="G131" s="114"/>
      <c r="H131" s="114"/>
      <c r="I131" s="114"/>
      <c r="J131" s="114"/>
      <c r="K131" s="114"/>
      <c r="L131" s="114"/>
      <c r="M131" s="115"/>
      <c r="N131" s="58"/>
      <c r="O131" s="113"/>
      <c r="P131" s="114"/>
      <c r="Q131" s="114"/>
      <c r="R131" s="114"/>
      <c r="S131" s="114"/>
      <c r="T131" s="115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262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261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261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10" t="s">
        <v>195</v>
      </c>
      <c r="C155" s="111"/>
      <c r="D155" s="111"/>
      <c r="E155" s="111"/>
      <c r="F155" s="111"/>
      <c r="G155" s="111"/>
      <c r="H155" s="111"/>
      <c r="I155" s="111"/>
      <c r="J155" s="111"/>
      <c r="K155" s="111"/>
      <c r="L155" s="111"/>
      <c r="M155" s="111"/>
      <c r="N155" s="111"/>
      <c r="O155" s="111"/>
      <c r="P155" s="111"/>
      <c r="Q155" s="111"/>
      <c r="R155" s="111"/>
      <c r="S155" s="111"/>
      <c r="T155" s="112"/>
    </row>
    <row r="156" spans="2:21" ht="18" customHeight="1" thickBot="1" x14ac:dyDescent="0.35">
      <c r="B156" s="113"/>
      <c r="C156" s="114"/>
      <c r="D156" s="114"/>
      <c r="E156" s="114"/>
      <c r="F156" s="114"/>
      <c r="G156" s="114"/>
      <c r="H156" s="114"/>
      <c r="I156" s="114"/>
      <c r="J156" s="114"/>
      <c r="K156" s="114"/>
      <c r="L156" s="114"/>
      <c r="M156" s="114"/>
      <c r="N156" s="114"/>
      <c r="O156" s="114"/>
      <c r="P156" s="114"/>
      <c r="Q156" s="114"/>
      <c r="R156" s="114"/>
      <c r="S156" s="114"/>
      <c r="T156" s="115"/>
    </row>
    <row r="157" spans="2:21" ht="18" customHeight="1" x14ac:dyDescent="0.5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3">
      <c r="B158" s="79" t="s">
        <v>178</v>
      </c>
      <c r="C158" s="79"/>
      <c r="D158" s="79"/>
      <c r="E158" s="6"/>
      <c r="F158" s="6"/>
      <c r="G158" s="6"/>
      <c r="H158" s="6"/>
      <c r="I158" s="6"/>
      <c r="L158" s="79" t="s">
        <v>179</v>
      </c>
      <c r="M158" s="79"/>
      <c r="N158" s="79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23" t="s">
        <v>267</v>
      </c>
      <c r="C171" s="124"/>
      <c r="D171" s="124"/>
      <c r="E171" s="124"/>
      <c r="F171" s="124"/>
      <c r="G171" s="124"/>
      <c r="H171" s="124"/>
      <c r="I171" s="124"/>
      <c r="J171" s="125"/>
      <c r="L171" s="123" t="s">
        <v>177</v>
      </c>
      <c r="M171" s="124"/>
      <c r="N171" s="124"/>
      <c r="O171" s="124"/>
      <c r="P171" s="124"/>
      <c r="Q171" s="124"/>
      <c r="R171" s="124"/>
      <c r="S171" s="125"/>
    </row>
    <row r="172" spans="2:19" ht="18" customHeight="1" x14ac:dyDescent="0.3">
      <c r="B172" s="43" t="s">
        <v>172</v>
      </c>
      <c r="C172" s="20"/>
      <c r="D172" s="20"/>
      <c r="E172" s="6"/>
      <c r="F172" s="78">
        <f>ROUND('DRIs DATA'!F36/'DRIs DATA'!C36*100,2)</f>
        <v>79.150000000000006</v>
      </c>
      <c r="G172" s="78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548.29</v>
      </c>
      <c r="R172" s="20" t="s">
        <v>167</v>
      </c>
      <c r="S172" s="42"/>
    </row>
    <row r="173" spans="2:19" ht="18" customHeight="1" x14ac:dyDescent="0.3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3">
      <c r="B174" s="117" t="s">
        <v>186</v>
      </c>
      <c r="C174" s="118"/>
      <c r="D174" s="118"/>
      <c r="E174" s="118"/>
      <c r="F174" s="118"/>
      <c r="G174" s="118"/>
      <c r="H174" s="118"/>
      <c r="I174" s="118"/>
      <c r="J174" s="119"/>
      <c r="L174" s="117" t="s">
        <v>188</v>
      </c>
      <c r="M174" s="118"/>
      <c r="N174" s="118"/>
      <c r="O174" s="118"/>
      <c r="P174" s="118"/>
      <c r="Q174" s="118"/>
      <c r="R174" s="118"/>
      <c r="S174" s="119"/>
    </row>
    <row r="175" spans="2:19" ht="18" customHeight="1" x14ac:dyDescent="0.3">
      <c r="B175" s="117"/>
      <c r="C175" s="118"/>
      <c r="D175" s="118"/>
      <c r="E175" s="118"/>
      <c r="F175" s="118"/>
      <c r="G175" s="118"/>
      <c r="H175" s="118"/>
      <c r="I175" s="118"/>
      <c r="J175" s="119"/>
      <c r="L175" s="117"/>
      <c r="M175" s="118"/>
      <c r="N175" s="118"/>
      <c r="O175" s="118"/>
      <c r="P175" s="118"/>
      <c r="Q175" s="118"/>
      <c r="R175" s="118"/>
      <c r="S175" s="119"/>
    </row>
    <row r="176" spans="2:19" ht="18" customHeight="1" x14ac:dyDescent="0.3">
      <c r="B176" s="117"/>
      <c r="C176" s="118"/>
      <c r="D176" s="118"/>
      <c r="E176" s="118"/>
      <c r="F176" s="118"/>
      <c r="G176" s="118"/>
      <c r="H176" s="118"/>
      <c r="I176" s="118"/>
      <c r="J176" s="119"/>
      <c r="L176" s="117"/>
      <c r="M176" s="118"/>
      <c r="N176" s="118"/>
      <c r="O176" s="118"/>
      <c r="P176" s="118"/>
      <c r="Q176" s="118"/>
      <c r="R176" s="118"/>
      <c r="S176" s="119"/>
    </row>
    <row r="177" spans="2:19" ht="18" customHeight="1" x14ac:dyDescent="0.3">
      <c r="B177" s="117"/>
      <c r="C177" s="118"/>
      <c r="D177" s="118"/>
      <c r="E177" s="118"/>
      <c r="F177" s="118"/>
      <c r="G177" s="118"/>
      <c r="H177" s="118"/>
      <c r="I177" s="118"/>
      <c r="J177" s="119"/>
      <c r="L177" s="117"/>
      <c r="M177" s="118"/>
      <c r="N177" s="118"/>
      <c r="O177" s="118"/>
      <c r="P177" s="118"/>
      <c r="Q177" s="118"/>
      <c r="R177" s="118"/>
      <c r="S177" s="119"/>
    </row>
    <row r="178" spans="2:19" ht="18" customHeight="1" x14ac:dyDescent="0.3">
      <c r="B178" s="117"/>
      <c r="C178" s="118"/>
      <c r="D178" s="118"/>
      <c r="E178" s="118"/>
      <c r="F178" s="118"/>
      <c r="G178" s="118"/>
      <c r="H178" s="118"/>
      <c r="I178" s="118"/>
      <c r="J178" s="119"/>
      <c r="L178" s="117"/>
      <c r="M178" s="118"/>
      <c r="N178" s="118"/>
      <c r="O178" s="118"/>
      <c r="P178" s="118"/>
      <c r="Q178" s="118"/>
      <c r="R178" s="118"/>
      <c r="S178" s="119"/>
    </row>
    <row r="179" spans="2:19" ht="18" customHeight="1" x14ac:dyDescent="0.3">
      <c r="B179" s="117"/>
      <c r="C179" s="118"/>
      <c r="D179" s="118"/>
      <c r="E179" s="118"/>
      <c r="F179" s="118"/>
      <c r="G179" s="118"/>
      <c r="H179" s="118"/>
      <c r="I179" s="118"/>
      <c r="J179" s="119"/>
      <c r="L179" s="117"/>
      <c r="M179" s="118"/>
      <c r="N179" s="118"/>
      <c r="O179" s="118"/>
      <c r="P179" s="118"/>
      <c r="Q179" s="118"/>
      <c r="R179" s="118"/>
      <c r="S179" s="119"/>
    </row>
    <row r="180" spans="2:19" ht="18" customHeight="1" thickBot="1" x14ac:dyDescent="0.35">
      <c r="B180" s="120"/>
      <c r="C180" s="121"/>
      <c r="D180" s="121"/>
      <c r="E180" s="121"/>
      <c r="F180" s="121"/>
      <c r="G180" s="121"/>
      <c r="H180" s="121"/>
      <c r="I180" s="121"/>
      <c r="J180" s="122"/>
      <c r="L180" s="117"/>
      <c r="M180" s="118"/>
      <c r="N180" s="118"/>
      <c r="O180" s="118"/>
      <c r="P180" s="118"/>
      <c r="Q180" s="118"/>
      <c r="R180" s="118"/>
      <c r="S180" s="119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17"/>
      <c r="M181" s="118"/>
      <c r="N181" s="118"/>
      <c r="O181" s="118"/>
      <c r="P181" s="118"/>
      <c r="Q181" s="118"/>
      <c r="R181" s="118"/>
      <c r="S181" s="119"/>
    </row>
    <row r="182" spans="2:19" ht="18" customHeight="1" thickBot="1" x14ac:dyDescent="0.35">
      <c r="L182" s="120"/>
      <c r="M182" s="121"/>
      <c r="N182" s="121"/>
      <c r="O182" s="121"/>
      <c r="P182" s="121"/>
      <c r="Q182" s="121"/>
      <c r="R182" s="121"/>
      <c r="S182" s="122"/>
    </row>
    <row r="183" spans="2:19" ht="18" customHeight="1" x14ac:dyDescent="0.3">
      <c r="B183" s="79" t="s">
        <v>180</v>
      </c>
      <c r="C183" s="79"/>
      <c r="D183" s="79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23" t="s">
        <v>268</v>
      </c>
      <c r="C196" s="124"/>
      <c r="D196" s="124"/>
      <c r="E196" s="124"/>
      <c r="F196" s="124"/>
      <c r="G196" s="124"/>
      <c r="H196" s="124"/>
      <c r="I196" s="124"/>
      <c r="J196" s="125"/>
      <c r="S196" s="6"/>
    </row>
    <row r="197" spans="2:20" ht="18" customHeight="1" x14ac:dyDescent="0.3">
      <c r="B197" s="43" t="s">
        <v>172</v>
      </c>
      <c r="C197" s="20"/>
      <c r="D197" s="20"/>
      <c r="E197" s="6"/>
      <c r="F197" s="78">
        <f>ROUND('DRIs DATA'!F46/'DRIs DATA'!C46*100,2)</f>
        <v>216.62</v>
      </c>
      <c r="G197" s="78"/>
      <c r="H197" s="20" t="s">
        <v>167</v>
      </c>
      <c r="I197" s="12"/>
      <c r="J197" s="42"/>
      <c r="S197" s="6"/>
    </row>
    <row r="198" spans="2:20" ht="18" customHeight="1" x14ac:dyDescent="0.3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3">
      <c r="B199" s="117" t="s">
        <v>187</v>
      </c>
      <c r="C199" s="118"/>
      <c r="D199" s="118"/>
      <c r="E199" s="118"/>
      <c r="F199" s="118"/>
      <c r="G199" s="118"/>
      <c r="H199" s="118"/>
      <c r="I199" s="118"/>
      <c r="J199" s="119"/>
      <c r="S199" s="6"/>
    </row>
    <row r="200" spans="2:20" ht="18" customHeight="1" x14ac:dyDescent="0.3">
      <c r="B200" s="117"/>
      <c r="C200" s="118"/>
      <c r="D200" s="118"/>
      <c r="E200" s="118"/>
      <c r="F200" s="118"/>
      <c r="G200" s="118"/>
      <c r="H200" s="118"/>
      <c r="I200" s="118"/>
      <c r="J200" s="119"/>
      <c r="S200" s="6"/>
    </row>
    <row r="201" spans="2:20" ht="18" customHeight="1" x14ac:dyDescent="0.3">
      <c r="B201" s="117"/>
      <c r="C201" s="118"/>
      <c r="D201" s="118"/>
      <c r="E201" s="118"/>
      <c r="F201" s="118"/>
      <c r="G201" s="118"/>
      <c r="H201" s="118"/>
      <c r="I201" s="118"/>
      <c r="J201" s="119"/>
      <c r="S201" s="6"/>
    </row>
    <row r="202" spans="2:20" ht="18" customHeight="1" x14ac:dyDescent="0.3">
      <c r="B202" s="117"/>
      <c r="C202" s="118"/>
      <c r="D202" s="118"/>
      <c r="E202" s="118"/>
      <c r="F202" s="118"/>
      <c r="G202" s="118"/>
      <c r="H202" s="118"/>
      <c r="I202" s="118"/>
      <c r="J202" s="119"/>
      <c r="S202" s="6"/>
    </row>
    <row r="203" spans="2:20" ht="18" customHeight="1" x14ac:dyDescent="0.3">
      <c r="B203" s="117"/>
      <c r="C203" s="118"/>
      <c r="D203" s="118"/>
      <c r="E203" s="118"/>
      <c r="F203" s="118"/>
      <c r="G203" s="118"/>
      <c r="H203" s="118"/>
      <c r="I203" s="118"/>
      <c r="J203" s="119"/>
      <c r="S203" s="6"/>
    </row>
    <row r="204" spans="2:20" ht="18" customHeight="1" thickBot="1" x14ac:dyDescent="0.35">
      <c r="B204" s="120"/>
      <c r="C204" s="121"/>
      <c r="D204" s="121"/>
      <c r="E204" s="121"/>
      <c r="F204" s="121"/>
      <c r="G204" s="121"/>
      <c r="H204" s="121"/>
      <c r="I204" s="121"/>
      <c r="J204" s="122"/>
      <c r="S204" s="6"/>
    </row>
    <row r="205" spans="2:20" ht="18" customHeight="1" thickBot="1" x14ac:dyDescent="0.35">
      <c r="K205" s="10"/>
    </row>
    <row r="206" spans="2:20" ht="18" customHeight="1" x14ac:dyDescent="0.3">
      <c r="B206" s="110" t="s">
        <v>196</v>
      </c>
      <c r="C206" s="111"/>
      <c r="D206" s="111"/>
      <c r="E206" s="111"/>
      <c r="F206" s="111"/>
      <c r="G206" s="111"/>
      <c r="H206" s="111"/>
      <c r="I206" s="111"/>
      <c r="J206" s="111"/>
      <c r="K206" s="111"/>
      <c r="L206" s="111"/>
      <c r="M206" s="111"/>
      <c r="N206" s="111"/>
      <c r="O206" s="111"/>
      <c r="P206" s="111"/>
      <c r="Q206" s="111"/>
      <c r="R206" s="111"/>
      <c r="S206" s="111"/>
      <c r="T206" s="112"/>
    </row>
    <row r="207" spans="2:20" ht="18" customHeight="1" thickBot="1" x14ac:dyDescent="0.35">
      <c r="B207" s="113"/>
      <c r="C207" s="114"/>
      <c r="D207" s="114"/>
      <c r="E207" s="114"/>
      <c r="F207" s="114"/>
      <c r="G207" s="114"/>
      <c r="H207" s="114"/>
      <c r="I207" s="114"/>
      <c r="J207" s="114"/>
      <c r="K207" s="114"/>
      <c r="L207" s="114"/>
      <c r="M207" s="114"/>
      <c r="N207" s="114"/>
      <c r="O207" s="114"/>
      <c r="P207" s="114"/>
      <c r="Q207" s="114"/>
      <c r="R207" s="114"/>
      <c r="S207" s="114"/>
      <c r="T207" s="115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9" t="s">
        <v>189</v>
      </c>
      <c r="C209" s="109"/>
      <c r="D209" s="109"/>
      <c r="E209" s="109"/>
      <c r="F209" s="109"/>
      <c r="G209" s="109"/>
      <c r="H209" s="109"/>
      <c r="I209" s="24">
        <f>'DRIs DATA'!B6</f>
        <v>2200</v>
      </c>
      <c r="J209" s="6" t="s">
        <v>190</v>
      </c>
      <c r="K209" s="6"/>
      <c r="L209" s="6"/>
      <c r="M209" s="6"/>
      <c r="N209" s="6"/>
    </row>
    <row r="210" spans="2:14" ht="18" customHeight="1" x14ac:dyDescent="0.3">
      <c r="B210" s="147" t="s">
        <v>191</v>
      </c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6"/>
    </row>
    <row r="211" spans="2:14" ht="18" customHeight="1" x14ac:dyDescent="0.3">
      <c r="N211" s="6"/>
    </row>
    <row r="212" spans="2:14" ht="18" customHeight="1" x14ac:dyDescent="0.3">
      <c r="C212" t="s">
        <v>275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C37:S39"/>
    <mergeCell ref="O46:S46"/>
    <mergeCell ref="O36:S36"/>
    <mergeCell ref="D36:H36"/>
    <mergeCell ref="J36:M36"/>
    <mergeCell ref="D41:H41"/>
    <mergeCell ref="D46:H46"/>
    <mergeCell ref="F10:I11"/>
    <mergeCell ref="C12:E13"/>
    <mergeCell ref="C14:E15"/>
    <mergeCell ref="F12:I13"/>
    <mergeCell ref="F14:I15"/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2020-01-31T02:07:56Z</cp:lastPrinted>
  <dcterms:created xsi:type="dcterms:W3CDTF">2015-06-13T08:19:18Z</dcterms:created>
  <dcterms:modified xsi:type="dcterms:W3CDTF">2022-03-11T03:29:45Z</dcterms:modified>
</cp:coreProperties>
</file>