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<sst xmlns="http://schemas.openxmlformats.org/spreadsheetml/2006/main" count="692" uniqueCount="348">
  <si>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</si>
  <si>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</si>
  <si>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</si>
  <si>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</si>
  <si>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</si>
  <si>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</si>
  <si>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</si>
  <si>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</si>
  <si>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</si>
  <si>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</si>
  <si>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</si>
  <si>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</si>
  <si>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</si>
  <si>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</si>
  <si>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</si>
  <si>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</si>
  <si>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</si>
  <si>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</si>
  <si>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</si>
  <si>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</si>
  <si>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</si>
  <si>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</si>
  <si>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</si>
  <si>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</si>
  <si>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</si>
  <si>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</si>
  <si>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</si>
  <si>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</si>
  <si>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</si>
  <si>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</si>
  <si>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</si>
  <si>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</si>
  <si>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</si>
  <si>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</si>
  <si>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</si>
  <si>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</si>
  <si>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</si>
  <si>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</si>
  <si>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</si>
  <si>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</si>
  <si>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</si>
  <si>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</si>
  <si>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</si>
  <si>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</si>
  <si>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</si>
  <si>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</si>
  <si>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</si>
  <si>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</si>
  <si>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</si>
  <si>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</si>
  <si>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</si>
  <si>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</si>
  <si>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</si>
  <si>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</si>
  <si>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</si>
  <si>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</si>
  <si>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</si>
  <si>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</si>
  <si>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</si>
  <si>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</si>
  <si>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</si>
  <si>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</si>
  <si>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</si>
  <si>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</si>
  <si>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</si>
  <si>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</si>
  <si>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</si>
  <si>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</si>
  <si>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</si>
  <si>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</si>
  <si>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</si>
  <si>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</si>
  <si>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</si>
  <si>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</si>
  <si>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</si>
  <si>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</si>
  <si>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</si>
  <si>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</si>
  <si>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</si>
  <si>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</si>
  <si>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</si>
  <si>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</si>
  <si>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</si>
  <si>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</si>
  <si>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</si>
  <si>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</si>
  <si>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</si>
  <si>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</si>
  <si>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</si>
  <si>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</si>
  <si>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</si>
  <si>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</si>
  <si>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</si>
  <si>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</si>
  <si>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</si>
  <si>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</si>
  <si>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</si>
  <si>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</si>
  <si>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</si>
  <si>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</si>
  <si>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</si>
  <si>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</si>
  <si>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</si>
  <si>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</si>
  <si>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</si>
  <si>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</si>
  <si>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</si>
  <si>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</si>
  <si>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</si>
  <si>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</si>
  <si>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</si>
  <si>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</si>
  <si>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</si>
  <si>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</si>
  <si>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</si>
  <si>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</si>
  <si>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</si>
  <si>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</si>
  <si>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</si>
  <si>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</si>
  <si>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</si>
  <si>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</si>
  <si>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</si>
  <si>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</si>
  <si>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</si>
  <si>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</si>
  <si>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</si>
  <si>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</si>
  <si>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</si>
  <si>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</si>
  <si>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</si>
  <si>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</si>
  <si>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</si>
  <si>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</si>
  <si>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</si>
  <si>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</si>
  <si>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</si>
  <si>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</si>
  <si>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</si>
  <si>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</si>
  <si>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</si>
  <si>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</si>
  <si>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</si>
  <si>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</si>
  <si>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</si>
  <si>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</si>
  <si>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</si>
  <si>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</si>
  <si>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</si>
  <si>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</si>
  <si>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</si>
  <si>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</si>
  <si>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</si>
  <si>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</si>
  <si>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</si>
  <si>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</si>
  <si>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</si>
  <si>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</si>
  <si>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</si>
  <si>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</si>
  <si>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</si>
  <si>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</si>
  <si>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</si>
  <si>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</si>
  <si>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</si>
  <si>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</si>
  <si>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</si>
  <si>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</si>
  <si>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</si>
  <si>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</si>
  <si>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</si>
  <si>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</si>
  <si>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</si>
  <si>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</si>
  <si>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</si>
  <si>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</si>
  <si>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</si>
  <si>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</si>
  <si>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</si>
  <si>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</si>
  <si>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</si>
  <si>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</si>
  <si>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</si>
  <si>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</si>
  <si>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</si>
  <si>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</si>
  <si>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</si>
  <si>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</si>
  <si>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</si>
  <si>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</si>
  <si>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</si>
  <si>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</si>
  <si>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</si>
  <si>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</si>
  <si>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</si>
  <si>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</si>
  <si>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</si>
  <si>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</si>
  <si>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</si>
  <si>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</si>
  <si>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</si>
  <si>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</si>
  <si>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</si>
  <si>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</si>
  <si>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</si>
  <si>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</si>
  <si>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</si>
  <si>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</si>
  <si>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</si>
  <si>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</si>
  <si>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</si>
  <si>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</si>
  <si>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</si>
  <si>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</si>
  <si>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</si>
  <si>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</si>
  <si>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</si>
  <si>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</si>
  <si>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</si>
  <si>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</si>
  <si>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</si>
  <si>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</si>
  <si>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</si>
  <si>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</si>
  <si>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</si>
  <si>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</si>
  <si>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</si>
  <si>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</si>
  <si>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</si>
  <si>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</si>
  <si>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</si>
  <si>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</si>
  <si>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</si>
  <si>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</si>
  <si>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</si>
  <si>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</si>
  <si>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</si>
  <si>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</si>
  <si>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</si>
  <si>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</si>
  <si>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</si>
  <si>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</si>
  <si>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</si>
  <si>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</si>
  <si>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</si>
  <si>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</si>
  <si>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</si>
  <si>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</si>
  <si>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</si>
  <si>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</si>
  <si>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</si>
  <si>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</si>
  <si>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</si>
  <si>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</si>
  <si>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</si>
  <si>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</si>
  <si>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</si>
  <si>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</si>
  <si>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</si>
  <si>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</si>
  <si>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</si>
  <si>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</si>
  <si>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</si>
  <si>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</si>
  <si>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</si>
  <si>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</si>
  <si>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</si>
  <si>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</si>
  <si>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</si>
  <si>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</si>
  <si>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</si>
  <si>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</si>
  <si>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</si>
  <si>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</si>
  <si>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</si>
  <si>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</si>
  <si>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평균필요량</t>
    <phoneticPr fontId="1" type="noConversion"/>
  </si>
  <si>
    <t>권장섭취량</t>
    <phoneticPr fontId="1" type="noConversion"/>
  </si>
  <si>
    <t>섭취비율</t>
    <phoneticPr fontId="1" type="noConversion"/>
  </si>
  <si>
    <t>티아민</t>
    <phoneticPr fontId="1" type="noConversion"/>
  </si>
  <si>
    <t>리보플라빈</t>
    <phoneticPr fontId="1" type="noConversion"/>
  </si>
  <si>
    <t>충분섭취량</t>
    <phoneticPr fontId="1" type="noConversion"/>
  </si>
  <si>
    <t>상한섭취량</t>
    <phoneticPr fontId="1" type="noConversion"/>
  </si>
  <si>
    <t>비타민B6</t>
    <phoneticPr fontId="1" type="noConversion"/>
  </si>
  <si>
    <t>M</t>
  </si>
  <si>
    <t>섭취량</t>
    <phoneticPr fontId="1" type="noConversion"/>
  </si>
  <si>
    <t>인</t>
    <phoneticPr fontId="1" type="noConversion"/>
  </si>
  <si>
    <t>마그네슘</t>
    <phoneticPr fontId="1" type="noConversion"/>
  </si>
  <si>
    <t>구리</t>
    <phoneticPr fontId="1" type="noConversion"/>
  </si>
  <si>
    <t>요오드</t>
    <phoneticPr fontId="1" type="noConversion"/>
  </si>
  <si>
    <t>구리(ug/일)</t>
    <phoneticPr fontId="1" type="noConversion"/>
  </si>
  <si>
    <t>크롬(ug/일)</t>
    <phoneticPr fontId="1" type="noConversion"/>
  </si>
  <si>
    <t>H1800135</t>
  </si>
  <si>
    <t>강형원</t>
  </si>
  <si>
    <t>정보</t>
    <phoneticPr fontId="1" type="noConversion"/>
  </si>
  <si>
    <t>(설문지 : FFQ 95문항 설문지, 사용자 : 강형원, ID : H1800135)</t>
  </si>
  <si>
    <t>출력시각</t>
    <phoneticPr fontId="1" type="noConversion"/>
  </si>
  <si>
    <t>2022년 07월 05일 15:40:30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</si>
  <si>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</si>
  <si>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</si>
  <si>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</si>
  <si>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</si>
  <si>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</si>
  <si>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</si>
  <si>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</si>
  <si>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</si>
  <si>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</si>
  <si>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</si>
  <si>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</si>
  <si>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</si>
  <si>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</si>
  <si>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</si>
  <si>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</si>
  <si>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</si>
  <si>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</si>
  <si>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</si>
  <si>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</si>
  <si>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</si>
  <si>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</si>
  <si>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</si>
  <si>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</si>
  <si>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</si>
  <si>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</si>
  <si>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</si>
  <si>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충분섭취량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</si>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</sst>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49.534950000000002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785296"/>
        <c:axId val="563786864"/>
      </c:barChart>
      <c:catAx>
        <c:axId val="56378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786864"/>
        <c:crosses val="autoZero"/>
        <c:auto val="1"/>
        <c:lblAlgn val="ctr"/>
        <c:lblOffset val="100"/>
        <c:noMultiLvlLbl val="0"/>
      </c:catAx>
      <c:valAx>
        <c:axId val="563786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78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2.3015363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211872"/>
        <c:axId val="570210304"/>
      </c:barChart>
      <c:catAx>
        <c:axId val="57021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210304"/>
        <c:crosses val="autoZero"/>
        <c:auto val="1"/>
        <c:lblAlgn val="ctr"/>
        <c:lblOffset val="100"/>
        <c:noMultiLvlLbl val="0"/>
      </c:catAx>
      <c:valAx>
        <c:axId val="570210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21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2.9576305999999999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208736"/>
        <c:axId val="570211088"/>
      </c:barChart>
      <c:catAx>
        <c:axId val="57020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211088"/>
        <c:crosses val="autoZero"/>
        <c:auto val="1"/>
        <c:lblAlgn val="ctr"/>
        <c:lblOffset val="100"/>
        <c:noMultiLvlLbl val="0"/>
      </c:catAx>
      <c:valAx>
        <c:axId val="570211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20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971.98224000000005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211480"/>
        <c:axId val="570210696"/>
      </c:barChart>
      <c:catAx>
        <c:axId val="57021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210696"/>
        <c:crosses val="autoZero"/>
        <c:auto val="1"/>
        <c:lblAlgn val="ctr"/>
        <c:lblOffset val="100"/>
        <c:noMultiLvlLbl val="0"/>
      </c:catAx>
      <c:valAx>
        <c:axId val="570210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21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3162.1277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6953824"/>
        <c:axId val="786953040"/>
      </c:barChart>
      <c:catAx>
        <c:axId val="78695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6953040"/>
        <c:crosses val="autoZero"/>
        <c:auto val="1"/>
        <c:lblAlgn val="ctr"/>
        <c:lblOffset val="100"/>
        <c:noMultiLvlLbl val="0"/>
      </c:catAx>
      <c:valAx>
        <c:axId val="7869530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695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272.89679999999998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6955784"/>
        <c:axId val="786955392"/>
      </c:barChart>
      <c:catAx>
        <c:axId val="78695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6955392"/>
        <c:crosses val="autoZero"/>
        <c:auto val="1"/>
        <c:lblAlgn val="ctr"/>
        <c:lblOffset val="100"/>
        <c:noMultiLvlLbl val="0"/>
      </c:catAx>
      <c:valAx>
        <c:axId val="786955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695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102.76233999999999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6955000"/>
        <c:axId val="786954216"/>
      </c:barChart>
      <c:catAx>
        <c:axId val="78695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6954216"/>
        <c:crosses val="autoZero"/>
        <c:auto val="1"/>
        <c:lblAlgn val="ctr"/>
        <c:lblOffset val="100"/>
        <c:noMultiLvlLbl val="0"/>
      </c:catAx>
      <c:valAx>
        <c:axId val="78695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695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8.5761389999999995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1399792"/>
        <c:axId val="761397440"/>
      </c:barChart>
      <c:catAx>
        <c:axId val="76139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1397440"/>
        <c:crosses val="autoZero"/>
        <c:auto val="1"/>
        <c:lblAlgn val="ctr"/>
        <c:lblOffset val="100"/>
        <c:noMultiLvlLbl val="0"/>
      </c:catAx>
      <c:valAx>
        <c:axId val="76139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139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574.64264000000003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1398616"/>
        <c:axId val="761399008"/>
      </c:barChart>
      <c:catAx>
        <c:axId val="76139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1399008"/>
        <c:crosses val="autoZero"/>
        <c:auto val="1"/>
        <c:lblAlgn val="ctr"/>
        <c:lblOffset val="100"/>
        <c:noMultiLvlLbl val="0"/>
      </c:catAx>
      <c:valAx>
        <c:axId val="7613990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139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1.005087E-2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1397832"/>
        <c:axId val="761400576"/>
      </c:barChart>
      <c:catAx>
        <c:axId val="76139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1400576"/>
        <c:crosses val="autoZero"/>
        <c:auto val="1"/>
        <c:lblAlgn val="ctr"/>
        <c:lblOffset val="100"/>
        <c:noMultiLvlLbl val="0"/>
      </c:catAx>
      <c:valAx>
        <c:axId val="76140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139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2.4841820000000001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1397048"/>
        <c:axId val="638192368"/>
      </c:barChart>
      <c:catAx>
        <c:axId val="76139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192368"/>
        <c:crosses val="autoZero"/>
        <c:auto val="1"/>
        <c:lblAlgn val="ctr"/>
        <c:lblOffset val="100"/>
        <c:noMultiLvlLbl val="0"/>
      </c:catAx>
      <c:valAx>
        <c:axId val="638192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139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24.459174999999998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787648"/>
        <c:axId val="563784904"/>
      </c:barChart>
      <c:catAx>
        <c:axId val="56378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784904"/>
        <c:crosses val="autoZero"/>
        <c:auto val="1"/>
        <c:lblAlgn val="ctr"/>
        <c:lblOffset val="100"/>
        <c:noMultiLvlLbl val="0"/>
      </c:catAx>
      <c:valAx>
        <c:axId val="563784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78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113.8441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191584"/>
        <c:axId val="638191976"/>
      </c:barChart>
      <c:catAx>
        <c:axId val="63819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191976"/>
        <c:crosses val="autoZero"/>
        <c:auto val="1"/>
        <c:lblAlgn val="ctr"/>
        <c:lblOffset val="100"/>
        <c:noMultiLvlLbl val="0"/>
      </c:catAx>
      <c:valAx>
        <c:axId val="638191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19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50.396393000000003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190408"/>
        <c:axId val="638190800"/>
      </c:barChart>
      <c:catAx>
        <c:axId val="63819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190800"/>
        <c:crosses val="autoZero"/>
        <c:auto val="1"/>
        <c:lblAlgn val="ctr"/>
        <c:lblOffset val="100"/>
        <c:noMultiLvlLbl val="0"/>
      </c:catAx>
      <c:valAx>
        <c:axId val="63819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19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8.6319999999999997</c:v>
                </c:pt>
                <c:pt idx="1">
                  <c:v>9.8729999999999993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8197072"/>
        <c:axId val="638190016"/>
      </c:barChart>
      <c:catAx>
        <c:axId val="63819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190016"/>
        <c:crosses val="autoZero"/>
        <c:auto val="1"/>
        <c:lblAlgn val="ctr"/>
        <c:lblOffset val="100"/>
        <c:noMultiLvlLbl val="0"/>
      </c:catAx>
      <c:valAx>
        <c:axId val="63819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19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9.5091389999999993</c:v>
                </c:pt>
                <c:pt idx="1">
                  <c:v>8.1505709999999993</c:v>
                </c:pt>
                <c:pt idx="2">
                  <c:v>10.719977999999999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692.9674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195896"/>
        <c:axId val="638189624"/>
      </c:barChart>
      <c:catAx>
        <c:axId val="63819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189624"/>
        <c:crosses val="autoZero"/>
        <c:auto val="1"/>
        <c:lblAlgn val="ctr"/>
        <c:lblOffset val="100"/>
        <c:noMultiLvlLbl val="0"/>
      </c:catAx>
      <c:valAx>
        <c:axId val="63818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19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13.959771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193544"/>
        <c:axId val="638196288"/>
      </c:barChart>
      <c:catAx>
        <c:axId val="63819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196288"/>
        <c:crosses val="autoZero"/>
        <c:auto val="1"/>
        <c:lblAlgn val="ctr"/>
        <c:lblOffset val="100"/>
        <c:noMultiLvlLbl val="0"/>
      </c:catAx>
      <c:valAx>
        <c:axId val="638196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19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74.116</c:v>
                </c:pt>
                <c:pt idx="1">
                  <c:v>9.6760000000000002</c:v>
                </c:pt>
                <c:pt idx="2">
                  <c:v>16.207999999999998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8194328"/>
        <c:axId val="638194720"/>
      </c:barChart>
      <c:catAx>
        <c:axId val="63819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194720"/>
        <c:crosses val="autoZero"/>
        <c:auto val="1"/>
        <c:lblAlgn val="ctr"/>
        <c:lblOffset val="100"/>
        <c:noMultiLvlLbl val="0"/>
      </c:catAx>
      <c:valAx>
        <c:axId val="638194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194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1350.7517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42888"/>
        <c:axId val="566440536"/>
      </c:barChart>
      <c:catAx>
        <c:axId val="566442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40536"/>
        <c:crosses val="autoZero"/>
        <c:auto val="1"/>
        <c:lblAlgn val="ctr"/>
        <c:lblOffset val="100"/>
        <c:noMultiLvlLbl val="0"/>
      </c:catAx>
      <c:valAx>
        <c:axId val="566440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4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130.77950999999999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40928"/>
        <c:axId val="566443280"/>
      </c:barChart>
      <c:catAx>
        <c:axId val="56644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43280"/>
        <c:crosses val="autoZero"/>
        <c:auto val="1"/>
        <c:lblAlgn val="ctr"/>
        <c:lblOffset val="100"/>
        <c:noMultiLvlLbl val="0"/>
      </c:catAx>
      <c:valAx>
        <c:axId val="566443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4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570.35875999999996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37792"/>
        <c:axId val="566438576"/>
      </c:barChart>
      <c:catAx>
        <c:axId val="5664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38576"/>
        <c:crosses val="autoZero"/>
        <c:auto val="1"/>
        <c:lblAlgn val="ctr"/>
        <c:lblOffset val="100"/>
        <c:noMultiLvlLbl val="0"/>
      </c:catAx>
      <c:valAx>
        <c:axId val="56643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3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3.9016706999999999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4676504"/>
        <c:axId val="764677288"/>
      </c:barChart>
      <c:catAx>
        <c:axId val="764676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4677288"/>
        <c:crosses val="autoZero"/>
        <c:auto val="1"/>
        <c:lblAlgn val="ctr"/>
        <c:lblOffset val="100"/>
        <c:noMultiLvlLbl val="0"/>
      </c:catAx>
      <c:valAx>
        <c:axId val="764677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4676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4793.3180000000002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37008"/>
        <c:axId val="566438184"/>
      </c:barChart>
      <c:catAx>
        <c:axId val="56643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38184"/>
        <c:crosses val="autoZero"/>
        <c:auto val="1"/>
        <c:lblAlgn val="ctr"/>
        <c:lblOffset val="100"/>
        <c:noMultiLvlLbl val="0"/>
      </c:catAx>
      <c:valAx>
        <c:axId val="566438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3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13.378901000000001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38968"/>
        <c:axId val="566439360"/>
      </c:barChart>
      <c:catAx>
        <c:axId val="56643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39360"/>
        <c:crosses val="autoZero"/>
        <c:auto val="1"/>
        <c:lblAlgn val="ctr"/>
        <c:lblOffset val="100"/>
        <c:noMultiLvlLbl val="0"/>
      </c:catAx>
      <c:valAx>
        <c:axId val="56643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3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1.2958255999999999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39752"/>
        <c:axId val="566441712"/>
      </c:barChart>
      <c:catAx>
        <c:axId val="56643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41712"/>
        <c:crosses val="autoZero"/>
        <c:auto val="1"/>
        <c:lblAlgn val="ctr"/>
        <c:lblOffset val="100"/>
        <c:noMultiLvlLbl val="0"/>
      </c:catAx>
      <c:valAx>
        <c:axId val="56644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3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266.60608000000002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4674544"/>
        <c:axId val="764675328"/>
      </c:barChart>
      <c:catAx>
        <c:axId val="76467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4675328"/>
        <c:crosses val="autoZero"/>
        <c:auto val="1"/>
        <c:lblAlgn val="ctr"/>
        <c:lblOffset val="100"/>
        <c:noMultiLvlLbl val="0"/>
      </c:catAx>
      <c:valAx>
        <c:axId val="764675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467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1.3163464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4674152"/>
        <c:axId val="764675720"/>
      </c:barChart>
      <c:catAx>
        <c:axId val="76467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4675720"/>
        <c:crosses val="autoZero"/>
        <c:auto val="1"/>
        <c:lblAlgn val="ctr"/>
        <c:lblOffset val="100"/>
        <c:noMultiLvlLbl val="0"/>
      </c:catAx>
      <c:valAx>
        <c:axId val="764675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467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13.062923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673880"/>
        <c:axId val="660673096"/>
      </c:barChart>
      <c:catAx>
        <c:axId val="66067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673096"/>
        <c:crosses val="autoZero"/>
        <c:auto val="1"/>
        <c:lblAlgn val="ctr"/>
        <c:lblOffset val="100"/>
        <c:noMultiLvlLbl val="0"/>
      </c:catAx>
      <c:valAx>
        <c:axId val="66067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673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1.2958255999999999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675448"/>
        <c:axId val="660673488"/>
      </c:barChart>
      <c:catAx>
        <c:axId val="66067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673488"/>
        <c:crosses val="autoZero"/>
        <c:auto val="1"/>
        <c:lblAlgn val="ctr"/>
        <c:lblOffset val="100"/>
        <c:noMultiLvlLbl val="0"/>
      </c:catAx>
      <c:valAx>
        <c:axId val="660673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67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527.39606000000003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676232"/>
        <c:axId val="660675840"/>
      </c:barChart>
      <c:catAx>
        <c:axId val="66067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675840"/>
        <c:crosses val="autoZero"/>
        <c:auto val="1"/>
        <c:lblAlgn val="ctr"/>
        <c:lblOffset val="100"/>
        <c:noMultiLvlLbl val="0"/>
      </c:catAx>
      <c:valAx>
        <c:axId val="660675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67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6.2497062999999997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4674936"/>
        <c:axId val="570208344"/>
      </c:barChart>
      <c:catAx>
        <c:axId val="764674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208344"/>
        <c:crosses val="autoZero"/>
        <c:auto val="1"/>
        <c:lblAlgn val="ctr"/>
        <c:lblOffset val="100"/>
        <c:noMultiLvlLbl val="0"/>
      </c:catAx>
      <c:valAx>
        <c:axId val="570208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4674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강형원, ID : H1800135)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07월 05일 15:40:30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2200</v>
      </c>
      <c r="C6" s="60">
        <f>'DRIs DATA 입력'!C6</f>
        <v>1350.7517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49.534950000000002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24.459174999999998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74.116</v>
      </c>
      <c r="G8" s="60">
        <f>'DRIs DATA 입력'!G8</f>
        <v>9.6760000000000002</v>
      </c>
      <c r="H8" s="60">
        <f>'DRIs DATA 입력'!H8</f>
        <v>16.207999999999998</v>
      </c>
      <c r="I8" s="47"/>
      <c r="J8" s="60" t="s">
        <v>217</v>
      </c>
      <c r="K8" s="60">
        <f>'DRIs DATA 입력'!K8</f>
        <v>8.6319999999999997</v>
      </c>
      <c r="L8" s="60">
        <f>'DRIs DATA 입력'!L8</f>
        <v>9.8729999999999993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692.9674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13.959771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3.9016706999999999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266.60608000000002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130.77950999999999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1.4075485000000001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1.3163464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13.062923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1.2958255999999999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527.39606000000003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6.2497062999999997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2.3015363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2.9576305999999999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570.35875999999996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971.98224000000005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4793.3180000000002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3162.1277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272.89679999999998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102.76233999999999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3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13.378901000000001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8.5761389999999995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574.64264000000003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1.005087E-2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2.4841820000000001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113.8441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50.396393000000003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4" sqref="H54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294</v>
      </c>
      <c r="B1" s="62" t="s">
        <v>295</v>
      </c>
      <c r="G1" s="63" t="s">
        <v>296</v>
      </c>
      <c r="H1" s="62" t="s">
        <v>297</v>
      </c>
    </row>
    <row r="3" spans="1:27" x14ac:dyDescent="0.3">
      <c r="A3" s="72" t="s">
        <v>298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299</v>
      </c>
      <c r="B4" s="70"/>
      <c r="C4" s="70"/>
      <c r="E4" s="67" t="s">
        <v>300</v>
      </c>
      <c r="F4" s="68"/>
      <c r="G4" s="68"/>
      <c r="H4" s="69"/>
      <c r="J4" s="67" t="s">
        <v>301</v>
      </c>
      <c r="K4" s="68"/>
      <c r="L4" s="69"/>
      <c r="N4" s="70" t="s">
        <v>302</v>
      </c>
      <c r="O4" s="70"/>
      <c r="P4" s="70"/>
      <c r="Q4" s="70"/>
      <c r="R4" s="70"/>
      <c r="S4" s="70"/>
      <c r="U4" s="70" t="s">
        <v>303</v>
      </c>
      <c r="V4" s="70"/>
      <c r="W4" s="70"/>
      <c r="X4" s="70"/>
      <c r="Y4" s="70"/>
      <c r="Z4" s="70"/>
    </row>
    <row r="5" spans="1:27" x14ac:dyDescent="0.3">
      <c r="A5" s="66"/>
      <c r="B5" s="66" t="s">
        <v>304</v>
      </c>
      <c r="C5" s="66" t="s">
        <v>285</v>
      </c>
      <c r="E5" s="66"/>
      <c r="F5" s="66" t="s">
        <v>305</v>
      </c>
      <c r="G5" s="66" t="s">
        <v>306</v>
      </c>
      <c r="H5" s="66" t="s">
        <v>302</v>
      </c>
      <c r="J5" s="66"/>
      <c r="K5" s="66" t="s">
        <v>307</v>
      </c>
      <c r="L5" s="66" t="s">
        <v>308</v>
      </c>
      <c r="N5" s="66"/>
      <c r="O5" s="66" t="s">
        <v>309</v>
      </c>
      <c r="P5" s="66" t="s">
        <v>310</v>
      </c>
      <c r="Q5" s="66" t="s">
        <v>281</v>
      </c>
      <c r="R5" s="66" t="s">
        <v>311</v>
      </c>
      <c r="S5" s="66" t="s">
        <v>312</v>
      </c>
      <c r="U5" s="66"/>
      <c r="V5" s="66" t="s">
        <v>276</v>
      </c>
      <c r="W5" s="66" t="s">
        <v>310</v>
      </c>
      <c r="X5" s="66" t="s">
        <v>281</v>
      </c>
      <c r="Y5" s="66" t="s">
        <v>311</v>
      </c>
      <c r="Z5" s="66" t="s">
        <v>285</v>
      </c>
    </row>
    <row r="6" spans="1:27" x14ac:dyDescent="0.3">
      <c r="A6" s="66" t="s">
        <v>313</v>
      </c>
      <c r="B6" s="66">
        <v>2200</v>
      </c>
      <c r="C6" s="66">
        <v>1350.7517</v>
      </c>
      <c r="E6" s="66" t="s">
        <v>314</v>
      </c>
      <c r="F6" s="66">
        <v>55</v>
      </c>
      <c r="G6" s="66">
        <v>15</v>
      </c>
      <c r="H6" s="66">
        <v>7</v>
      </c>
      <c r="J6" s="66" t="s">
        <v>314</v>
      </c>
      <c r="K6" s="66">
        <v>0.1</v>
      </c>
      <c r="L6" s="66">
        <v>4</v>
      </c>
      <c r="N6" s="66" t="s">
        <v>315</v>
      </c>
      <c r="O6" s="66">
        <v>50</v>
      </c>
      <c r="P6" s="66">
        <v>60</v>
      </c>
      <c r="Q6" s="66">
        <v>0</v>
      </c>
      <c r="R6" s="66">
        <v>0</v>
      </c>
      <c r="S6" s="66">
        <v>49.534950000000002</v>
      </c>
      <c r="U6" s="66" t="s">
        <v>316</v>
      </c>
      <c r="V6" s="66">
        <v>0</v>
      </c>
      <c r="W6" s="66">
        <v>0</v>
      </c>
      <c r="X6" s="66">
        <v>25</v>
      </c>
      <c r="Y6" s="66">
        <v>0</v>
      </c>
      <c r="Z6" s="66">
        <v>24.459174999999998</v>
      </c>
    </row>
    <row r="7" spans="1:27" x14ac:dyDescent="0.3">
      <c r="E7" s="66" t="s">
        <v>317</v>
      </c>
      <c r="F7" s="66">
        <v>65</v>
      </c>
      <c r="G7" s="66">
        <v>30</v>
      </c>
      <c r="H7" s="66">
        <v>20</v>
      </c>
      <c r="J7" s="66" t="s">
        <v>317</v>
      </c>
      <c r="K7" s="66">
        <v>1</v>
      </c>
      <c r="L7" s="66">
        <v>10</v>
      </c>
    </row>
    <row r="8" spans="1:27" x14ac:dyDescent="0.3">
      <c r="E8" s="66" t="s">
        <v>318</v>
      </c>
      <c r="F8" s="66">
        <v>74.116</v>
      </c>
      <c r="G8" s="66">
        <v>9.6760000000000002</v>
      </c>
      <c r="H8" s="66">
        <v>16.207999999999998</v>
      </c>
      <c r="J8" s="66" t="s">
        <v>278</v>
      </c>
      <c r="K8" s="66">
        <v>8.6319999999999997</v>
      </c>
      <c r="L8" s="66">
        <v>9.8729999999999993</v>
      </c>
    </row>
    <row r="13" spans="1:27" x14ac:dyDescent="0.3">
      <c r="A13" s="71" t="s">
        <v>319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320</v>
      </c>
      <c r="B14" s="70"/>
      <c r="C14" s="70"/>
      <c r="D14" s="70"/>
      <c r="E14" s="70"/>
      <c r="F14" s="70"/>
      <c r="H14" s="70" t="s">
        <v>321</v>
      </c>
      <c r="I14" s="70"/>
      <c r="J14" s="70"/>
      <c r="K14" s="70"/>
      <c r="L14" s="70"/>
      <c r="M14" s="70"/>
      <c r="O14" s="70" t="s">
        <v>322</v>
      </c>
      <c r="P14" s="70"/>
      <c r="Q14" s="70"/>
      <c r="R14" s="70"/>
      <c r="S14" s="70"/>
      <c r="T14" s="70"/>
      <c r="V14" s="70" t="s">
        <v>323</v>
      </c>
      <c r="W14" s="70"/>
      <c r="X14" s="70"/>
      <c r="Y14" s="70"/>
      <c r="Z14" s="70"/>
      <c r="AA14" s="70"/>
    </row>
    <row r="15" spans="1:27" x14ac:dyDescent="0.3">
      <c r="A15" s="66"/>
      <c r="B15" s="66" t="s">
        <v>276</v>
      </c>
      <c r="C15" s="66" t="s">
        <v>310</v>
      </c>
      <c r="D15" s="66" t="s">
        <v>281</v>
      </c>
      <c r="E15" s="66" t="s">
        <v>282</v>
      </c>
      <c r="F15" s="66" t="s">
        <v>285</v>
      </c>
      <c r="H15" s="66"/>
      <c r="I15" s="66" t="s">
        <v>276</v>
      </c>
      <c r="J15" s="66" t="s">
        <v>277</v>
      </c>
      <c r="K15" s="66" t="s">
        <v>281</v>
      </c>
      <c r="L15" s="66" t="s">
        <v>311</v>
      </c>
      <c r="M15" s="66" t="s">
        <v>312</v>
      </c>
      <c r="O15" s="66"/>
      <c r="P15" s="66" t="s">
        <v>276</v>
      </c>
      <c r="Q15" s="66" t="s">
        <v>277</v>
      </c>
      <c r="R15" s="66" t="s">
        <v>281</v>
      </c>
      <c r="S15" s="66" t="s">
        <v>282</v>
      </c>
      <c r="T15" s="66" t="s">
        <v>285</v>
      </c>
      <c r="V15" s="66"/>
      <c r="W15" s="66" t="s">
        <v>276</v>
      </c>
      <c r="X15" s="66" t="s">
        <v>277</v>
      </c>
      <c r="Y15" s="66" t="s">
        <v>324</v>
      </c>
      <c r="Z15" s="66" t="s">
        <v>282</v>
      </c>
      <c r="AA15" s="66" t="s">
        <v>285</v>
      </c>
    </row>
    <row r="16" spans="1:27" x14ac:dyDescent="0.3">
      <c r="A16" s="66" t="s">
        <v>325</v>
      </c>
      <c r="B16" s="66">
        <v>530</v>
      </c>
      <c r="C16" s="66">
        <v>750</v>
      </c>
      <c r="D16" s="66">
        <v>0</v>
      </c>
      <c r="E16" s="66">
        <v>3000</v>
      </c>
      <c r="F16" s="66">
        <v>692.9674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13.959771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3.9016706999999999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266.60608000000002</v>
      </c>
    </row>
    <row r="23" spans="1:62" x14ac:dyDescent="0.3">
      <c r="A23" s="71" t="s">
        <v>326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327</v>
      </c>
      <c r="B24" s="70"/>
      <c r="C24" s="70"/>
      <c r="D24" s="70"/>
      <c r="E24" s="70"/>
      <c r="F24" s="70"/>
      <c r="H24" s="70" t="s">
        <v>279</v>
      </c>
      <c r="I24" s="70"/>
      <c r="J24" s="70"/>
      <c r="K24" s="70"/>
      <c r="L24" s="70"/>
      <c r="M24" s="70"/>
      <c r="O24" s="70" t="s">
        <v>280</v>
      </c>
      <c r="P24" s="70"/>
      <c r="Q24" s="70"/>
      <c r="R24" s="70"/>
      <c r="S24" s="70"/>
      <c r="T24" s="70"/>
      <c r="V24" s="70" t="s">
        <v>328</v>
      </c>
      <c r="W24" s="70"/>
      <c r="X24" s="70"/>
      <c r="Y24" s="70"/>
      <c r="Z24" s="70"/>
      <c r="AA24" s="70"/>
      <c r="AC24" s="70" t="s">
        <v>283</v>
      </c>
      <c r="AD24" s="70"/>
      <c r="AE24" s="70"/>
      <c r="AF24" s="70"/>
      <c r="AG24" s="70"/>
      <c r="AH24" s="70"/>
      <c r="AJ24" s="70" t="s">
        <v>329</v>
      </c>
      <c r="AK24" s="70"/>
      <c r="AL24" s="70"/>
      <c r="AM24" s="70"/>
      <c r="AN24" s="70"/>
      <c r="AO24" s="70"/>
      <c r="AQ24" s="70" t="s">
        <v>330</v>
      </c>
      <c r="AR24" s="70"/>
      <c r="AS24" s="70"/>
      <c r="AT24" s="70"/>
      <c r="AU24" s="70"/>
      <c r="AV24" s="70"/>
      <c r="AX24" s="70" t="s">
        <v>331</v>
      </c>
      <c r="AY24" s="70"/>
      <c r="AZ24" s="70"/>
      <c r="BA24" s="70"/>
      <c r="BB24" s="70"/>
      <c r="BC24" s="70"/>
      <c r="BE24" s="70" t="s">
        <v>332</v>
      </c>
      <c r="BF24" s="70"/>
      <c r="BG24" s="70"/>
      <c r="BH24" s="70"/>
      <c r="BI24" s="70"/>
      <c r="BJ24" s="70"/>
    </row>
    <row r="25" spans="1:62" x14ac:dyDescent="0.3">
      <c r="A25" s="66"/>
      <c r="B25" s="66" t="s">
        <v>276</v>
      </c>
      <c r="C25" s="66" t="s">
        <v>310</v>
      </c>
      <c r="D25" s="66" t="s">
        <v>324</v>
      </c>
      <c r="E25" s="66" t="s">
        <v>282</v>
      </c>
      <c r="F25" s="66" t="s">
        <v>312</v>
      </c>
      <c r="H25" s="66"/>
      <c r="I25" s="66" t="s">
        <v>309</v>
      </c>
      <c r="J25" s="66" t="s">
        <v>277</v>
      </c>
      <c r="K25" s="66" t="s">
        <v>324</v>
      </c>
      <c r="L25" s="66" t="s">
        <v>282</v>
      </c>
      <c r="M25" s="66" t="s">
        <v>285</v>
      </c>
      <c r="O25" s="66"/>
      <c r="P25" s="66" t="s">
        <v>276</v>
      </c>
      <c r="Q25" s="66" t="s">
        <v>310</v>
      </c>
      <c r="R25" s="66" t="s">
        <v>324</v>
      </c>
      <c r="S25" s="66" t="s">
        <v>282</v>
      </c>
      <c r="T25" s="66" t="s">
        <v>312</v>
      </c>
      <c r="V25" s="66"/>
      <c r="W25" s="66" t="s">
        <v>276</v>
      </c>
      <c r="X25" s="66" t="s">
        <v>277</v>
      </c>
      <c r="Y25" s="66" t="s">
        <v>281</v>
      </c>
      <c r="Z25" s="66" t="s">
        <v>311</v>
      </c>
      <c r="AA25" s="66" t="s">
        <v>285</v>
      </c>
      <c r="AC25" s="66"/>
      <c r="AD25" s="66" t="s">
        <v>276</v>
      </c>
      <c r="AE25" s="66" t="s">
        <v>310</v>
      </c>
      <c r="AF25" s="66" t="s">
        <v>324</v>
      </c>
      <c r="AG25" s="66" t="s">
        <v>282</v>
      </c>
      <c r="AH25" s="66" t="s">
        <v>285</v>
      </c>
      <c r="AJ25" s="66"/>
      <c r="AK25" s="66" t="s">
        <v>309</v>
      </c>
      <c r="AL25" s="66" t="s">
        <v>277</v>
      </c>
      <c r="AM25" s="66" t="s">
        <v>281</v>
      </c>
      <c r="AN25" s="66" t="s">
        <v>311</v>
      </c>
      <c r="AO25" s="66" t="s">
        <v>285</v>
      </c>
      <c r="AQ25" s="66"/>
      <c r="AR25" s="66" t="s">
        <v>276</v>
      </c>
      <c r="AS25" s="66" t="s">
        <v>277</v>
      </c>
      <c r="AT25" s="66" t="s">
        <v>281</v>
      </c>
      <c r="AU25" s="66" t="s">
        <v>311</v>
      </c>
      <c r="AV25" s="66" t="s">
        <v>312</v>
      </c>
      <c r="AX25" s="66"/>
      <c r="AY25" s="66" t="s">
        <v>309</v>
      </c>
      <c r="AZ25" s="66" t="s">
        <v>310</v>
      </c>
      <c r="BA25" s="66" t="s">
        <v>324</v>
      </c>
      <c r="BB25" s="66" t="s">
        <v>282</v>
      </c>
      <c r="BC25" s="66" t="s">
        <v>312</v>
      </c>
      <c r="BE25" s="66"/>
      <c r="BF25" s="66" t="s">
        <v>276</v>
      </c>
      <c r="BG25" s="66" t="s">
        <v>277</v>
      </c>
      <c r="BH25" s="66" t="s">
        <v>324</v>
      </c>
      <c r="BI25" s="66" t="s">
        <v>311</v>
      </c>
      <c r="BJ25" s="66" t="s">
        <v>312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130.77950999999999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1.4075485000000001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1.3163464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13.062923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1.2958255999999999</v>
      </c>
      <c r="AJ26" s="66" t="s">
        <v>333</v>
      </c>
      <c r="AK26" s="66">
        <v>320</v>
      </c>
      <c r="AL26" s="66">
        <v>400</v>
      </c>
      <c r="AM26" s="66">
        <v>0</v>
      </c>
      <c r="AN26" s="66">
        <v>1000</v>
      </c>
      <c r="AO26" s="66">
        <v>527.39606000000003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6.2497062999999997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2.3015363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2.9576305999999999</v>
      </c>
    </row>
    <row r="33" spans="1:68" x14ac:dyDescent="0.3">
      <c r="A33" s="71" t="s">
        <v>334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70" t="s">
        <v>335</v>
      </c>
      <c r="B34" s="70"/>
      <c r="C34" s="70"/>
      <c r="D34" s="70"/>
      <c r="E34" s="70"/>
      <c r="F34" s="70"/>
      <c r="H34" s="70" t="s">
        <v>286</v>
      </c>
      <c r="I34" s="70"/>
      <c r="J34" s="70"/>
      <c r="K34" s="70"/>
      <c r="L34" s="70"/>
      <c r="M34" s="70"/>
      <c r="O34" s="70" t="s">
        <v>336</v>
      </c>
      <c r="P34" s="70"/>
      <c r="Q34" s="70"/>
      <c r="R34" s="70"/>
      <c r="S34" s="70"/>
      <c r="T34" s="70"/>
      <c r="V34" s="70" t="s">
        <v>337</v>
      </c>
      <c r="W34" s="70"/>
      <c r="X34" s="70"/>
      <c r="Y34" s="70"/>
      <c r="Z34" s="70"/>
      <c r="AA34" s="70"/>
      <c r="AC34" s="70" t="s">
        <v>338</v>
      </c>
      <c r="AD34" s="70"/>
      <c r="AE34" s="70"/>
      <c r="AF34" s="70"/>
      <c r="AG34" s="70"/>
      <c r="AH34" s="70"/>
      <c r="AJ34" s="70" t="s">
        <v>287</v>
      </c>
      <c r="AK34" s="70"/>
      <c r="AL34" s="70"/>
      <c r="AM34" s="70"/>
      <c r="AN34" s="70"/>
      <c r="AO34" s="70"/>
    </row>
    <row r="35" spans="1:68" x14ac:dyDescent="0.3">
      <c r="A35" s="66"/>
      <c r="B35" s="66" t="s">
        <v>309</v>
      </c>
      <c r="C35" s="66" t="s">
        <v>277</v>
      </c>
      <c r="D35" s="66" t="s">
        <v>324</v>
      </c>
      <c r="E35" s="66" t="s">
        <v>282</v>
      </c>
      <c r="F35" s="66" t="s">
        <v>285</v>
      </c>
      <c r="H35" s="66"/>
      <c r="I35" s="66" t="s">
        <v>309</v>
      </c>
      <c r="J35" s="66" t="s">
        <v>277</v>
      </c>
      <c r="K35" s="66" t="s">
        <v>281</v>
      </c>
      <c r="L35" s="66" t="s">
        <v>282</v>
      </c>
      <c r="M35" s="66" t="s">
        <v>285</v>
      </c>
      <c r="O35" s="66"/>
      <c r="P35" s="66" t="s">
        <v>276</v>
      </c>
      <c r="Q35" s="66" t="s">
        <v>310</v>
      </c>
      <c r="R35" s="66" t="s">
        <v>281</v>
      </c>
      <c r="S35" s="66" t="s">
        <v>282</v>
      </c>
      <c r="T35" s="66" t="s">
        <v>285</v>
      </c>
      <c r="V35" s="66"/>
      <c r="W35" s="66" t="s">
        <v>276</v>
      </c>
      <c r="X35" s="66" t="s">
        <v>277</v>
      </c>
      <c r="Y35" s="66" t="s">
        <v>281</v>
      </c>
      <c r="Z35" s="66" t="s">
        <v>282</v>
      </c>
      <c r="AA35" s="66" t="s">
        <v>312</v>
      </c>
      <c r="AC35" s="66"/>
      <c r="AD35" s="66" t="s">
        <v>309</v>
      </c>
      <c r="AE35" s="66" t="s">
        <v>277</v>
      </c>
      <c r="AF35" s="66" t="s">
        <v>324</v>
      </c>
      <c r="AG35" s="66" t="s">
        <v>282</v>
      </c>
      <c r="AH35" s="66" t="s">
        <v>285</v>
      </c>
      <c r="AJ35" s="66"/>
      <c r="AK35" s="66" t="s">
        <v>276</v>
      </c>
      <c r="AL35" s="66" t="s">
        <v>277</v>
      </c>
      <c r="AM35" s="66" t="s">
        <v>281</v>
      </c>
      <c r="AN35" s="66" t="s">
        <v>282</v>
      </c>
      <c r="AO35" s="66" t="s">
        <v>312</v>
      </c>
    </row>
    <row r="36" spans="1:68" x14ac:dyDescent="0.3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570.35875999999996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971.98224000000005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4793.3180000000002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3162.1277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272.89679999999998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102.76233999999999</v>
      </c>
    </row>
    <row r="43" spans="1:68" x14ac:dyDescent="0.3">
      <c r="A43" s="71" t="s">
        <v>339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340</v>
      </c>
      <c r="B44" s="70"/>
      <c r="C44" s="70"/>
      <c r="D44" s="70"/>
      <c r="E44" s="70"/>
      <c r="F44" s="70"/>
      <c r="H44" s="70" t="s">
        <v>341</v>
      </c>
      <c r="I44" s="70"/>
      <c r="J44" s="70"/>
      <c r="K44" s="70"/>
      <c r="L44" s="70"/>
      <c r="M44" s="70"/>
      <c r="O44" s="70" t="s">
        <v>288</v>
      </c>
      <c r="P44" s="70"/>
      <c r="Q44" s="70"/>
      <c r="R44" s="70"/>
      <c r="S44" s="70"/>
      <c r="T44" s="70"/>
      <c r="V44" s="70" t="s">
        <v>342</v>
      </c>
      <c r="W44" s="70"/>
      <c r="X44" s="70"/>
      <c r="Y44" s="70"/>
      <c r="Z44" s="70"/>
      <c r="AA44" s="70"/>
      <c r="AC44" s="70" t="s">
        <v>343</v>
      </c>
      <c r="AD44" s="70"/>
      <c r="AE44" s="70"/>
      <c r="AF44" s="70"/>
      <c r="AG44" s="70"/>
      <c r="AH44" s="70"/>
      <c r="AJ44" s="70" t="s">
        <v>289</v>
      </c>
      <c r="AK44" s="70"/>
      <c r="AL44" s="70"/>
      <c r="AM44" s="70"/>
      <c r="AN44" s="70"/>
      <c r="AO44" s="70"/>
      <c r="AQ44" s="70" t="s">
        <v>344</v>
      </c>
      <c r="AR44" s="70"/>
      <c r="AS44" s="70"/>
      <c r="AT44" s="70"/>
      <c r="AU44" s="70"/>
      <c r="AV44" s="70"/>
      <c r="AX44" s="70" t="s">
        <v>345</v>
      </c>
      <c r="AY44" s="70"/>
      <c r="AZ44" s="70"/>
      <c r="BA44" s="70"/>
      <c r="BB44" s="70"/>
      <c r="BC44" s="70"/>
      <c r="BE44" s="70" t="s">
        <v>346</v>
      </c>
      <c r="BF44" s="70"/>
      <c r="BG44" s="70"/>
      <c r="BH44" s="70"/>
      <c r="BI44" s="70"/>
      <c r="BJ44" s="70"/>
    </row>
    <row r="45" spans="1:68" x14ac:dyDescent="0.3">
      <c r="A45" s="66"/>
      <c r="B45" s="66" t="s">
        <v>309</v>
      </c>
      <c r="C45" s="66" t="s">
        <v>277</v>
      </c>
      <c r="D45" s="66" t="s">
        <v>324</v>
      </c>
      <c r="E45" s="66" t="s">
        <v>282</v>
      </c>
      <c r="F45" s="66" t="s">
        <v>312</v>
      </c>
      <c r="H45" s="66"/>
      <c r="I45" s="66" t="s">
        <v>276</v>
      </c>
      <c r="J45" s="66" t="s">
        <v>277</v>
      </c>
      <c r="K45" s="66" t="s">
        <v>281</v>
      </c>
      <c r="L45" s="66" t="s">
        <v>282</v>
      </c>
      <c r="M45" s="66" t="s">
        <v>285</v>
      </c>
      <c r="O45" s="66"/>
      <c r="P45" s="66" t="s">
        <v>276</v>
      </c>
      <c r="Q45" s="66" t="s">
        <v>277</v>
      </c>
      <c r="R45" s="66" t="s">
        <v>281</v>
      </c>
      <c r="S45" s="66" t="s">
        <v>282</v>
      </c>
      <c r="T45" s="66" t="s">
        <v>285</v>
      </c>
      <c r="V45" s="66"/>
      <c r="W45" s="66" t="s">
        <v>276</v>
      </c>
      <c r="X45" s="66" t="s">
        <v>277</v>
      </c>
      <c r="Y45" s="66" t="s">
        <v>281</v>
      </c>
      <c r="Z45" s="66" t="s">
        <v>311</v>
      </c>
      <c r="AA45" s="66" t="s">
        <v>285</v>
      </c>
      <c r="AC45" s="66"/>
      <c r="AD45" s="66" t="s">
        <v>309</v>
      </c>
      <c r="AE45" s="66" t="s">
        <v>277</v>
      </c>
      <c r="AF45" s="66" t="s">
        <v>324</v>
      </c>
      <c r="AG45" s="66" t="s">
        <v>282</v>
      </c>
      <c r="AH45" s="66" t="s">
        <v>285</v>
      </c>
      <c r="AJ45" s="66"/>
      <c r="AK45" s="66" t="s">
        <v>276</v>
      </c>
      <c r="AL45" s="66" t="s">
        <v>277</v>
      </c>
      <c r="AM45" s="66" t="s">
        <v>281</v>
      </c>
      <c r="AN45" s="66" t="s">
        <v>282</v>
      </c>
      <c r="AO45" s="66" t="s">
        <v>312</v>
      </c>
      <c r="AQ45" s="66"/>
      <c r="AR45" s="66" t="s">
        <v>276</v>
      </c>
      <c r="AS45" s="66" t="s">
        <v>277</v>
      </c>
      <c r="AT45" s="66" t="s">
        <v>324</v>
      </c>
      <c r="AU45" s="66" t="s">
        <v>282</v>
      </c>
      <c r="AV45" s="66" t="s">
        <v>312</v>
      </c>
      <c r="AX45" s="66"/>
      <c r="AY45" s="66" t="s">
        <v>276</v>
      </c>
      <c r="AZ45" s="66" t="s">
        <v>277</v>
      </c>
      <c r="BA45" s="66" t="s">
        <v>324</v>
      </c>
      <c r="BB45" s="66" t="s">
        <v>311</v>
      </c>
      <c r="BC45" s="66" t="s">
        <v>285</v>
      </c>
      <c r="BE45" s="66"/>
      <c r="BF45" s="66" t="s">
        <v>276</v>
      </c>
      <c r="BG45" s="66" t="s">
        <v>277</v>
      </c>
      <c r="BH45" s="66" t="s">
        <v>281</v>
      </c>
      <c r="BI45" s="66" t="s">
        <v>282</v>
      </c>
      <c r="BJ45" s="66" t="s">
        <v>285</v>
      </c>
    </row>
    <row r="46" spans="1:68" x14ac:dyDescent="0.3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13.378901000000001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8.5761389999999995</v>
      </c>
      <c r="O46" s="66" t="s">
        <v>290</v>
      </c>
      <c r="P46" s="66">
        <v>600</v>
      </c>
      <c r="Q46" s="66">
        <v>800</v>
      </c>
      <c r="R46" s="66">
        <v>0</v>
      </c>
      <c r="S46" s="66">
        <v>10000</v>
      </c>
      <c r="T46" s="66">
        <v>574.64264000000003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1.005087E-2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2.4841820000000001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113.8441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50.396393000000003</v>
      </c>
      <c r="AX46" s="66" t="s">
        <v>347</v>
      </c>
      <c r="AY46" s="66"/>
      <c r="AZ46" s="66"/>
      <c r="BA46" s="66"/>
      <c r="BB46" s="66"/>
      <c r="BC46" s="66"/>
      <c r="BE46" s="66" t="s">
        <v>291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7" sqref="I27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292</v>
      </c>
      <c r="B2" s="62" t="s">
        <v>293</v>
      </c>
      <c r="C2" s="62" t="s">
        <v>284</v>
      </c>
      <c r="D2" s="62">
        <v>64</v>
      </c>
      <c r="E2" s="62">
        <v>1350.7517</v>
      </c>
      <c r="F2" s="62">
        <v>226.51498000000001</v>
      </c>
      <c r="G2" s="62">
        <v>29.571297000000001</v>
      </c>
      <c r="H2" s="62">
        <v>14.268440999999999</v>
      </c>
      <c r="I2" s="62">
        <v>15.3028555</v>
      </c>
      <c r="J2" s="62">
        <v>49.534950000000002</v>
      </c>
      <c r="K2" s="62">
        <v>28.751919000000001</v>
      </c>
      <c r="L2" s="62">
        <v>20.783031000000001</v>
      </c>
      <c r="M2" s="62">
        <v>24.459174999999998</v>
      </c>
      <c r="N2" s="62">
        <v>2.1107022999999998</v>
      </c>
      <c r="O2" s="62">
        <v>14.595185000000001</v>
      </c>
      <c r="P2" s="62">
        <v>1052.4268999999999</v>
      </c>
      <c r="Q2" s="62">
        <v>22.352663</v>
      </c>
      <c r="R2" s="62">
        <v>692.9674</v>
      </c>
      <c r="S2" s="62">
        <v>138.83856</v>
      </c>
      <c r="T2" s="62">
        <v>6649.5429999999997</v>
      </c>
      <c r="U2" s="62">
        <v>3.9016706999999999</v>
      </c>
      <c r="V2" s="62">
        <v>13.959771</v>
      </c>
      <c r="W2" s="62">
        <v>266.60608000000002</v>
      </c>
      <c r="X2" s="62">
        <v>130.77950999999999</v>
      </c>
      <c r="Y2" s="62">
        <v>1.4075485000000001</v>
      </c>
      <c r="Z2" s="62">
        <v>1.3163464</v>
      </c>
      <c r="AA2" s="62">
        <v>13.062923</v>
      </c>
      <c r="AB2" s="62">
        <v>1.2958255999999999</v>
      </c>
      <c r="AC2" s="62">
        <v>527.39606000000003</v>
      </c>
      <c r="AD2" s="62">
        <v>6.2497062999999997</v>
      </c>
      <c r="AE2" s="62">
        <v>2.3015363</v>
      </c>
      <c r="AF2" s="62">
        <v>2.9576305999999999</v>
      </c>
      <c r="AG2" s="62">
        <v>570.35875999999996</v>
      </c>
      <c r="AH2" s="62">
        <v>261.64612</v>
      </c>
      <c r="AI2" s="62">
        <v>308.71265</v>
      </c>
      <c r="AJ2" s="62">
        <v>971.98224000000005</v>
      </c>
      <c r="AK2" s="62">
        <v>4793.3180000000002</v>
      </c>
      <c r="AL2" s="62">
        <v>272.89679999999998</v>
      </c>
      <c r="AM2" s="62">
        <v>3162.1277</v>
      </c>
      <c r="AN2" s="62">
        <v>102.76233999999999</v>
      </c>
      <c r="AO2" s="62">
        <v>13.378901000000001</v>
      </c>
      <c r="AP2" s="62">
        <v>11.176489999999999</v>
      </c>
      <c r="AQ2" s="62">
        <v>2.2024102000000001</v>
      </c>
      <c r="AR2" s="62">
        <v>8.5761389999999995</v>
      </c>
      <c r="AS2" s="62">
        <v>574.64264000000003</v>
      </c>
      <c r="AT2" s="62">
        <v>1.005087E-2</v>
      </c>
      <c r="AU2" s="62">
        <v>2.4841820000000001</v>
      </c>
      <c r="AV2" s="62">
        <v>113.8441</v>
      </c>
      <c r="AW2" s="62">
        <v>50.396393000000003</v>
      </c>
      <c r="AX2" s="62">
        <v>0.13090387000000001</v>
      </c>
      <c r="AY2" s="62">
        <v>0.65179750000000003</v>
      </c>
      <c r="AZ2" s="62">
        <v>182.79061999999999</v>
      </c>
      <c r="BA2" s="62">
        <v>28.401350000000001</v>
      </c>
      <c r="BB2" s="62">
        <v>9.5091389999999993</v>
      </c>
      <c r="BC2" s="62">
        <v>8.1505709999999993</v>
      </c>
      <c r="BD2" s="62">
        <v>10.719977999999999</v>
      </c>
      <c r="BE2" s="62">
        <v>1.0516508</v>
      </c>
      <c r="BF2" s="62">
        <v>6.0599957</v>
      </c>
      <c r="BG2" s="62">
        <v>0</v>
      </c>
      <c r="BH2" s="62">
        <v>5.1040000000000002E-2</v>
      </c>
      <c r="BI2" s="62">
        <v>3.8280000000000002E-2</v>
      </c>
      <c r="BJ2" s="62">
        <v>0.12872238</v>
      </c>
      <c r="BK2" s="62">
        <v>0</v>
      </c>
      <c r="BL2" s="62">
        <v>0.38365492000000001</v>
      </c>
      <c r="BM2" s="62">
        <v>3.4228727999999999</v>
      </c>
      <c r="BN2" s="62">
        <v>1.0204892000000001</v>
      </c>
      <c r="BO2" s="62">
        <v>48.66442</v>
      </c>
      <c r="BP2" s="62">
        <v>9.0689050000000009</v>
      </c>
      <c r="BQ2" s="62">
        <v>17.376753000000001</v>
      </c>
      <c r="BR2" s="62">
        <v>55.825645000000002</v>
      </c>
      <c r="BS2" s="62">
        <v>14.194801999999999</v>
      </c>
      <c r="BT2" s="62">
        <v>12.360733</v>
      </c>
      <c r="BU2" s="62">
        <v>0.10166784399999999</v>
      </c>
      <c r="BV2" s="62">
        <v>7.069433E-3</v>
      </c>
      <c r="BW2" s="62">
        <v>0.79419499999999998</v>
      </c>
      <c r="BX2" s="62">
        <v>0.82916283999999996</v>
      </c>
      <c r="BY2" s="62">
        <v>6.1063505999999997E-2</v>
      </c>
      <c r="BZ2" s="62">
        <v>3.0739082000000003E-4</v>
      </c>
      <c r="CA2" s="62">
        <v>0.47703180000000001</v>
      </c>
      <c r="CB2" s="62">
        <v>2.3062960999999999E-4</v>
      </c>
      <c r="CC2" s="62">
        <v>8.2890060000000002E-2</v>
      </c>
      <c r="CD2" s="62">
        <v>0.21866278</v>
      </c>
      <c r="CE2" s="62">
        <v>6.9347695000000001E-2</v>
      </c>
      <c r="CF2" s="62">
        <v>0.113990985</v>
      </c>
      <c r="CG2" s="62">
        <v>0</v>
      </c>
      <c r="CH2" s="62">
        <v>1.5635347000000001E-2</v>
      </c>
      <c r="CI2" s="62">
        <v>2.5328759999999999E-3</v>
      </c>
      <c r="CJ2" s="62">
        <v>0.57190269999999999</v>
      </c>
      <c r="CK2" s="62">
        <v>1.2782554E-2</v>
      </c>
      <c r="CL2" s="62">
        <v>0.92156530000000003</v>
      </c>
      <c r="CM2" s="62">
        <v>2.8053615000000001</v>
      </c>
      <c r="CN2" s="62">
        <v>1872.2141999999999</v>
      </c>
      <c r="CO2" s="62">
        <v>3413.8971999999999</v>
      </c>
      <c r="CP2" s="62">
        <v>2116.0216999999998</v>
      </c>
      <c r="CQ2" s="62">
        <v>687.76495</v>
      </c>
      <c r="CR2" s="62">
        <v>344.33046999999999</v>
      </c>
      <c r="CS2" s="62">
        <v>333.56700000000001</v>
      </c>
      <c r="CT2" s="62">
        <v>1924.4031</v>
      </c>
      <c r="CU2" s="62">
        <v>1291.01</v>
      </c>
      <c r="CV2" s="62">
        <v>1079.7043000000001</v>
      </c>
      <c r="CW2" s="62">
        <v>1483.7053000000001</v>
      </c>
      <c r="CX2" s="62">
        <v>437.95612</v>
      </c>
      <c r="CY2" s="62">
        <v>2243.681</v>
      </c>
      <c r="CZ2" s="62">
        <v>1338.5700999999999</v>
      </c>
      <c r="DA2" s="62">
        <v>2846.1199000000001</v>
      </c>
      <c r="DB2" s="62">
        <v>2519.8739999999998</v>
      </c>
      <c r="DC2" s="62">
        <v>4640.4146000000001</v>
      </c>
      <c r="DD2" s="62">
        <v>7300.0910000000003</v>
      </c>
      <c r="DE2" s="62">
        <v>1470.1031</v>
      </c>
      <c r="DF2" s="62">
        <v>3013.6477</v>
      </c>
      <c r="DG2" s="62">
        <v>1767.2017000000001</v>
      </c>
      <c r="DH2" s="62">
        <v>41.485469999999999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28.401350000000001</v>
      </c>
      <c r="B6">
        <f>BB2</f>
        <v>9.5091389999999993</v>
      </c>
      <c r="C6">
        <f>BC2</f>
        <v>8.1505709999999993</v>
      </c>
      <c r="D6">
        <f>BD2</f>
        <v>10.719977999999999</v>
      </c>
    </row>
    <row r="7" spans="1:113" x14ac:dyDescent="0.3">
      <c r="B7">
        <f>ROUND(B6/MAX($B$6,$C$6,$D$6),1)</f>
        <v>0.9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11" sqref="M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21316</v>
      </c>
      <c r="C2" s="57">
        <f ca="1">YEAR(TODAY())-YEAR(B2)+IF(TODAY()&gt;=DATE(YEAR(TODAY()),MONTH(B2),DAY(B2)),0,-1)</f>
        <v>64</v>
      </c>
      <c r="E2" s="53">
        <v>172</v>
      </c>
      <c r="F2" s="54" t="s">
        <v>40</v>
      </c>
      <c r="G2" s="53">
        <v>75.400000000000006</v>
      </c>
      <c r="H2" s="52" t="s">
        <v>42</v>
      </c>
      <c r="I2" s="73">
        <f>ROUND(G3/E3^2,1)</f>
        <v>25.5</v>
      </c>
    </row>
    <row r="3" spans="1:9" x14ac:dyDescent="0.3">
      <c r="E3" s="52">
        <f>E2/100</f>
        <v>1.72</v>
      </c>
      <c r="F3" s="52" t="s">
        <v>41</v>
      </c>
      <c r="G3" s="52">
        <f>G2</f>
        <v>75.400000000000006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44747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M24" sqref="M2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강형원, ID : H1800135)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07월 05일 15:40:30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U10" sqref="U1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3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3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6" t="s">
        <v>31</v>
      </c>
      <c r="D10" s="146"/>
      <c r="E10" s="147"/>
      <c r="F10" s="145">
        <f>'개인정보 및 신체계측 입력'!B5</f>
        <v>44747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3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6" t="s">
        <v>33</v>
      </c>
      <c r="D12" s="146"/>
      <c r="E12" s="147"/>
      <c r="F12" s="152">
        <f ca="1">'개인정보 및 신체계측 입력'!C2</f>
        <v>64</v>
      </c>
      <c r="G12" s="152"/>
      <c r="H12" s="152"/>
      <c r="I12" s="152"/>
      <c r="K12" s="123">
        <f>'개인정보 및 신체계측 입력'!E2</f>
        <v>172</v>
      </c>
      <c r="L12" s="124"/>
      <c r="M12" s="117">
        <f>'개인정보 및 신체계측 입력'!G2</f>
        <v>75.400000000000006</v>
      </c>
      <c r="N12" s="118"/>
      <c r="O12" s="113" t="s">
        <v>272</v>
      </c>
      <c r="P12" s="107"/>
      <c r="Q12" s="110">
        <f>'개인정보 및 신체계측 입력'!I2</f>
        <v>25.5</v>
      </c>
      <c r="R12" s="110"/>
      <c r="S12" s="110"/>
    </row>
    <row r="13" spans="1:19" ht="18" customHeight="1" thickBot="1" x14ac:dyDescent="0.3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50" t="s">
        <v>32</v>
      </c>
      <c r="D14" s="150"/>
      <c r="E14" s="151"/>
      <c r="F14" s="111" t="str">
        <f>MID('DRIs DATA'!B1,28,3)</f>
        <v>강형원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3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74.116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3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3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3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9.6760000000000002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3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3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3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16.207999999999998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3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3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3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9.9</v>
      </c>
      <c r="L72" s="37" t="s">
        <v>54</v>
      </c>
      <c r="M72" s="37">
        <f>ROUND('DRIs DATA'!K8,1)</f>
        <v>8.6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3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3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3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3">
      <c r="B94" s="137" t="s">
        <v>172</v>
      </c>
      <c r="C94" s="135"/>
      <c r="D94" s="135"/>
      <c r="E94" s="135"/>
      <c r="F94" s="95">
        <f>ROUND('DRIs DATA'!F16/'DRIs DATA'!C16*100,2)</f>
        <v>92.4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116.33</v>
      </c>
      <c r="R94" s="135" t="s">
        <v>168</v>
      </c>
      <c r="S94" s="135"/>
      <c r="T94" s="136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3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3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3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3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3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3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3">
      <c r="B121" s="44" t="s">
        <v>172</v>
      </c>
      <c r="C121" s="16"/>
      <c r="D121" s="16"/>
      <c r="E121" s="15"/>
      <c r="F121" s="95">
        <f>ROUND('DRIs DATA'!F26/'DRIs DATA'!C26*100,2)</f>
        <v>130.78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86.39</v>
      </c>
      <c r="R121" s="135" t="s">
        <v>167</v>
      </c>
      <c r="S121" s="135"/>
      <c r="T121" s="136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3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3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3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3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 x14ac:dyDescent="0.3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3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3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3">
      <c r="B172" s="43" t="s">
        <v>172</v>
      </c>
      <c r="C172" s="20"/>
      <c r="D172" s="20"/>
      <c r="E172" s="6"/>
      <c r="F172" s="95">
        <f>ROUND('DRIs DATA'!F36/'DRIs DATA'!C36*100,2)</f>
        <v>71.290000000000006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319.55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3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3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3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3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3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3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3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3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5">
        <f>ROUND('DRIs DATA'!F46/'DRIs DATA'!C46*100,2)</f>
        <v>133.79</v>
      </c>
      <c r="G197" s="95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3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3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3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3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3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35">
      <c r="K205" s="10"/>
    </row>
    <row r="206" spans="2:20" ht="18" customHeight="1" x14ac:dyDescent="0.3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3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2020-01-31T02:07:56Z</cp:lastPrinted>
  <dcterms:created xsi:type="dcterms:W3CDTF">2015-06-13T08:19:18Z</dcterms:created>
  <dcterms:modified xsi:type="dcterms:W3CDTF">2022-07-05T06:45:11Z</dcterms:modified>
</cp:coreProperties>
</file>