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<sst xmlns="http://schemas.openxmlformats.org/spreadsheetml/2006/main" count="692" uniqueCount="340">
  <si>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</si>
  <si>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</si>
  <si>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</si>
  <si>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</si>
  <si>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</si>
  <si>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</si>
  <si>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</si>
  <si>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</si>
  <si>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</si>
  <si>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</si>
  <si>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</si>
  <si>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</si>
  <si>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</si>
  <si>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</si>
  <si>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</si>
  <si>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</si>
  <si>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</si>
  <si>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</si>
  <si>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</si>
  <si>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</si>
  <si>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</si>
  <si>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</si>
  <si>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</si>
  <si>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</si>
  <si>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</si>
  <si>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</si>
  <si>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</si>
  <si>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</si>
  <si>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</si>
  <si>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</si>
  <si>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</si>
  <si>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</si>
  <si>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</si>
  <si>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</si>
  <si>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</si>
  <si>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</si>
  <si>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</si>
  <si>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</si>
  <si>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</si>
  <si>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</si>
  <si>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</si>
  <si>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</si>
  <si>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</si>
  <si>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</si>
  <si>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</si>
  <si>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</si>
  <si>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</si>
  <si>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</si>
  <si>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</si>
  <si>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</si>
  <si>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</si>
  <si>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</si>
  <si>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</si>
  <si>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</si>
  <si>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</si>
  <si>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</si>
  <si>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</si>
  <si>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</si>
  <si>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</si>
  <si>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</si>
  <si>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</si>
  <si>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</si>
  <si>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</si>
  <si>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</si>
  <si>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</si>
  <si>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</si>
  <si>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</si>
  <si>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</si>
  <si>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</si>
  <si>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</si>
  <si>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</si>
  <si>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</si>
  <si>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</si>
  <si>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</si>
  <si>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</si>
  <si>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</si>
  <si>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</si>
  <si>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</si>
  <si>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</si>
  <si>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</si>
  <si>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</si>
  <si>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</si>
  <si>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</si>
  <si>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</si>
  <si>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</si>
  <si>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</si>
  <si>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</si>
  <si>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</si>
  <si>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</si>
  <si>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</si>
  <si>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</si>
  <si>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</si>
  <si>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</si>
  <si>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</si>
  <si>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</si>
  <si>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</si>
  <si>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</si>
  <si>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</si>
  <si>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</si>
  <si>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</si>
  <si>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</si>
  <si>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</si>
  <si>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</si>
  <si>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</si>
  <si>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</si>
  <si>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</si>
  <si>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</si>
  <si>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</si>
  <si>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</si>
  <si>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</si>
  <si>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</si>
  <si>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</si>
  <si>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</si>
  <si>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</si>
  <si>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</si>
  <si>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</si>
  <si>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</si>
  <si>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</si>
  <si>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</si>
  <si>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</si>
  <si>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</si>
  <si>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</si>
  <si>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</si>
  <si>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</si>
  <si>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</si>
  <si>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</si>
  <si>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</si>
  <si>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</si>
  <si>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</si>
  <si>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</si>
  <si>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</si>
  <si>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</si>
  <si>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</si>
  <si>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</si>
  <si>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</si>
  <si>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</si>
  <si>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</si>
  <si>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</si>
  <si>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</si>
  <si>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</si>
  <si>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</si>
  <si>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</si>
  <si>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</si>
  <si>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</si>
  <si>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</si>
  <si>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</si>
  <si>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</si>
  <si>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</si>
  <si>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</si>
  <si>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</si>
  <si>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</si>
  <si>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</si>
  <si>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</si>
  <si>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</si>
  <si>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</si>
  <si>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</si>
  <si>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</si>
  <si>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</si>
  <si>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</si>
  <si>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</si>
  <si>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</si>
  <si>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</si>
  <si>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</si>
  <si>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</si>
  <si>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</si>
  <si>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</si>
  <si>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</si>
  <si>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</si>
  <si>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</si>
  <si>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</si>
  <si>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</si>
  <si>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</si>
  <si>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</si>
  <si>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</si>
  <si>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</si>
  <si>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</si>
  <si>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</si>
  <si>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</si>
  <si>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</si>
  <si>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</si>
  <si>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</si>
  <si>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</si>
  <si>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</si>
  <si>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</si>
  <si>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</si>
  <si>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</si>
  <si>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</si>
  <si>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</si>
  <si>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</si>
  <si>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</si>
  <si>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</si>
  <si>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</si>
  <si>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</si>
  <si>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</si>
  <si>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</si>
  <si>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</si>
  <si>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</si>
  <si>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</si>
  <si>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</si>
  <si>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</si>
  <si>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</si>
  <si>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</si>
  <si>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</si>
  <si>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</si>
  <si>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</si>
  <si>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</si>
  <si>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</si>
  <si>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</si>
  <si>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</si>
  <si>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</si>
  <si>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</si>
  <si>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</si>
  <si>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</si>
  <si>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</si>
  <si>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</si>
  <si>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</si>
  <si>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</si>
  <si>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</si>
  <si>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</si>
  <si>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</si>
  <si>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</si>
  <si>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</si>
  <si>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</si>
  <si>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</si>
  <si>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</si>
  <si>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</si>
  <si>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</si>
  <si>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</si>
  <si>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</si>
  <si>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</si>
  <si>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</si>
  <si>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</si>
  <si>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</si>
  <si>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</si>
  <si>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</si>
  <si>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</si>
  <si>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</si>
  <si>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</si>
  <si>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</si>
  <si>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</si>
  <si>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</si>
  <si>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</si>
  <si>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</si>
  <si>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</si>
  <si>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</si>
  <si>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</si>
  <si>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</si>
  <si>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</si>
  <si>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</si>
  <si>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</si>
  <si>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</si>
  <si>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</si>
  <si>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</si>
  <si>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</si>
  <si>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</si>
  <si>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</si>
  <si>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</si>
  <si>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</si>
  <si>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</si>
  <si>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</si>
  <si>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</si>
  <si>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</si>
  <si>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</si>
  <si>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</si>
  <si>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</si>
  <si>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</si>
  <si>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</si>
  <si>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</si>
  <si>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</si>
  <si>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</si>
  <si>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</si>
  <si>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</si>
  <si>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</si>
  <si>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</si>
  <si>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</si>
  <si>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</si>
  <si>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다량영양소</t>
    <phoneticPr fontId="1" type="noConversion"/>
  </si>
  <si>
    <t>식이섬유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</si>
  <si>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</si>
  <si>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</si>
  <si>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</si>
  <si>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</si>
  <si>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</si>
  <si>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</si>
  <si>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</si>
  <si>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</si>
  <si>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</si>
  <si>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</si>
  <si>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</si>
  <si>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</si>
  <si>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출력시각</t>
    <phoneticPr fontId="1" type="noConversion"/>
  </si>
  <si>
    <t>에너지(kcal)</t>
    <phoneticPr fontId="1" type="noConversion"/>
  </si>
  <si>
    <t>섭취량</t>
    <phoneticPr fontId="1" type="noConversion"/>
  </si>
  <si>
    <t>지방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</si>
  <si>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</si>
  <si>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</si>
  <si>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</si>
  <si>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</si>
  <si>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</si>
  <si>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</si>
  <si>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</si>
  <si>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</si>
  <si>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</si>
  <si>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</si>
  <si>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</si>
  <si>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</si>
  <si>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</si>
  <si>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</si>
  <si>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</si>
  <si>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</si>
  <si>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</si>
  <si>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</si>
  <si>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</si>
  <si>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몰리브덴(ug/일)</t>
    <phoneticPr fontId="1" type="noConversion"/>
  </si>
  <si>
    <t>F</t>
  </si>
  <si>
    <t>정보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</si>
  <si>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</si>
  <si>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</si>
  <si>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</si>
  <si>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</si>
  <si>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</si>
  <si>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</si>
  <si>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</si>
  <si>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</si>
  <si>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비타민B6</t>
    <phoneticPr fontId="1" type="noConversion"/>
  </si>
  <si>
    <t>엽산(μg DFE/일)</t>
    <phoneticPr fontId="1" type="noConversion"/>
  </si>
  <si>
    <t>인</t>
    <phoneticPr fontId="1" type="noConversion"/>
  </si>
  <si>
    <t>염소</t>
    <phoneticPr fontId="1" type="noConversion"/>
  </si>
  <si>
    <t>아연</t>
    <phoneticPr fontId="1" type="noConversion"/>
  </si>
  <si>
    <t>구리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</si>
  <si>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</si>
  <si>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</si>
  <si>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</si>
  <si>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t>H1800140</t>
  </si>
  <si>
    <t>박정숙</t>
  </si>
  <si>
    <t>(설문지 : FFQ 95문항 설문지, 사용자 : 박정숙, ID : H1800140)</t>
  </si>
  <si>
    <t>2022년 07월 13일 13:48:16</t>
  </si>
  <si>
    <t>권장섭취량</t>
    <phoneticPr fontId="1" type="noConversion"/>
  </si>
  <si>
    <t>섭취량</t>
    <phoneticPr fontId="1" type="noConversion"/>
  </si>
  <si>
    <t>충분섭취량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</si>
</sst>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69.813040000000001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390240"/>
        <c:axId val="531389456"/>
      </c:barChart>
      <c:catAx>
        <c:axId val="53139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389456"/>
        <c:crosses val="autoZero"/>
        <c:auto val="1"/>
        <c:lblAlgn val="ctr"/>
        <c:lblOffset val="100"/>
        <c:noMultiLvlLbl val="0"/>
      </c:catAx>
      <c:valAx>
        <c:axId val="531389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39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4.4860262999999998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124576"/>
        <c:axId val="106127712"/>
      </c:barChart>
      <c:catAx>
        <c:axId val="10612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127712"/>
        <c:crosses val="autoZero"/>
        <c:auto val="1"/>
        <c:lblAlgn val="ctr"/>
        <c:lblOffset val="100"/>
        <c:noMultiLvlLbl val="0"/>
      </c:catAx>
      <c:valAx>
        <c:axId val="10612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12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9.3553510000000006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128104"/>
        <c:axId val="106130456"/>
      </c:barChart>
      <c:catAx>
        <c:axId val="10612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130456"/>
        <c:crosses val="autoZero"/>
        <c:auto val="1"/>
        <c:lblAlgn val="ctr"/>
        <c:lblOffset val="100"/>
        <c:noMultiLvlLbl val="0"/>
      </c:catAx>
      <c:valAx>
        <c:axId val="106130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12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1432.1292000000001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123792"/>
        <c:axId val="106130064"/>
      </c:barChart>
      <c:catAx>
        <c:axId val="10612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130064"/>
        <c:crosses val="autoZero"/>
        <c:auto val="1"/>
        <c:lblAlgn val="ctr"/>
        <c:lblOffset val="100"/>
        <c:noMultiLvlLbl val="0"/>
      </c:catAx>
      <c:valAx>
        <c:axId val="10613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12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4544.2847000000002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123400"/>
        <c:axId val="106124184"/>
      </c:barChart>
      <c:catAx>
        <c:axId val="10612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124184"/>
        <c:crosses val="autoZero"/>
        <c:auto val="1"/>
        <c:lblAlgn val="ctr"/>
        <c:lblOffset val="100"/>
        <c:noMultiLvlLbl val="0"/>
      </c:catAx>
      <c:valAx>
        <c:axId val="1061241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12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271.9599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046752"/>
        <c:axId val="560047536"/>
      </c:barChart>
      <c:catAx>
        <c:axId val="5600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047536"/>
        <c:crosses val="autoZero"/>
        <c:auto val="1"/>
        <c:lblAlgn val="ctr"/>
        <c:lblOffset val="100"/>
        <c:noMultiLvlLbl val="0"/>
      </c:catAx>
      <c:valAx>
        <c:axId val="560047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0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151.35469000000001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385144"/>
        <c:axId val="531385536"/>
      </c:barChart>
      <c:catAx>
        <c:axId val="531385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385536"/>
        <c:crosses val="autoZero"/>
        <c:auto val="1"/>
        <c:lblAlgn val="ctr"/>
        <c:lblOffset val="100"/>
        <c:noMultiLvlLbl val="0"/>
      </c:catAx>
      <c:valAx>
        <c:axId val="531385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385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11.138118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446696"/>
        <c:axId val="559449832"/>
      </c:barChart>
      <c:catAx>
        <c:axId val="55944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449832"/>
        <c:crosses val="autoZero"/>
        <c:auto val="1"/>
        <c:lblAlgn val="ctr"/>
        <c:lblOffset val="100"/>
        <c:noMultiLvlLbl val="0"/>
      </c:catAx>
      <c:valAx>
        <c:axId val="559449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44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1433.9417000000001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447480"/>
        <c:axId val="559450224"/>
      </c:barChart>
      <c:catAx>
        <c:axId val="55944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450224"/>
        <c:crosses val="autoZero"/>
        <c:auto val="1"/>
        <c:lblAlgn val="ctr"/>
        <c:lblOffset val="100"/>
        <c:noMultiLvlLbl val="0"/>
      </c:catAx>
      <c:valAx>
        <c:axId val="5594502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44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4.6873867999999999E-2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450616"/>
        <c:axId val="559451008"/>
      </c:barChart>
      <c:catAx>
        <c:axId val="55945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451008"/>
        <c:crosses val="autoZero"/>
        <c:auto val="1"/>
        <c:lblAlgn val="ctr"/>
        <c:lblOffset val="100"/>
        <c:noMultiLvlLbl val="0"/>
      </c:catAx>
      <c:valAx>
        <c:axId val="55945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45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3.8575184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444736"/>
        <c:axId val="559445912"/>
      </c:barChart>
      <c:catAx>
        <c:axId val="55944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445912"/>
        <c:crosses val="autoZero"/>
        <c:auto val="1"/>
        <c:lblAlgn val="ctr"/>
        <c:lblOffset val="100"/>
        <c:noMultiLvlLbl val="0"/>
      </c:catAx>
      <c:valAx>
        <c:axId val="559445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4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34.668210000000002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389064"/>
        <c:axId val="531387888"/>
      </c:barChart>
      <c:catAx>
        <c:axId val="53138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387888"/>
        <c:crosses val="autoZero"/>
        <c:auto val="1"/>
        <c:lblAlgn val="ctr"/>
        <c:lblOffset val="100"/>
        <c:noMultiLvlLbl val="0"/>
      </c:catAx>
      <c:valAx>
        <c:axId val="531387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38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141.63246000000001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444344"/>
        <c:axId val="559445128"/>
      </c:barChart>
      <c:catAx>
        <c:axId val="55944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445128"/>
        <c:crosses val="autoZero"/>
        <c:auto val="1"/>
        <c:lblAlgn val="ctr"/>
        <c:lblOffset val="100"/>
        <c:noMultiLvlLbl val="0"/>
      </c:catAx>
      <c:valAx>
        <c:axId val="55944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44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84.934479999999994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446304"/>
        <c:axId val="559447872"/>
      </c:barChart>
      <c:catAx>
        <c:axId val="55944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447872"/>
        <c:crosses val="autoZero"/>
        <c:auto val="1"/>
        <c:lblAlgn val="ctr"/>
        <c:lblOffset val="100"/>
        <c:noMultiLvlLbl val="0"/>
      </c:catAx>
      <c:valAx>
        <c:axId val="559447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44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3.9870000000000001</c:v>
                </c:pt>
                <c:pt idx="1">
                  <c:v>8.4149999999999991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9448656"/>
        <c:axId val="215714928"/>
      </c:barChart>
      <c:catAx>
        <c:axId val="55944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714928"/>
        <c:crosses val="autoZero"/>
        <c:auto val="1"/>
        <c:lblAlgn val="ctr"/>
        <c:lblOffset val="100"/>
        <c:noMultiLvlLbl val="0"/>
      </c:catAx>
      <c:valAx>
        <c:axId val="215714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44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9.4006729999999994</c:v>
                </c:pt>
                <c:pt idx="1">
                  <c:v>7.6786856999999999</c:v>
                </c:pt>
                <c:pt idx="2">
                  <c:v>7.9368400000000001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917.90539999999999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717672"/>
        <c:axId val="215716496"/>
      </c:barChart>
      <c:catAx>
        <c:axId val="21571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716496"/>
        <c:crosses val="autoZero"/>
        <c:auto val="1"/>
        <c:lblAlgn val="ctr"/>
        <c:lblOffset val="100"/>
        <c:noMultiLvlLbl val="0"/>
      </c:catAx>
      <c:valAx>
        <c:axId val="215716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71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19.904731999999999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720808"/>
        <c:axId val="215718456"/>
      </c:barChart>
      <c:catAx>
        <c:axId val="21572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718456"/>
        <c:crosses val="autoZero"/>
        <c:auto val="1"/>
        <c:lblAlgn val="ctr"/>
        <c:lblOffset val="100"/>
        <c:noMultiLvlLbl val="0"/>
      </c:catAx>
      <c:valAx>
        <c:axId val="21571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72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78.555999999999997</c:v>
                </c:pt>
                <c:pt idx="1">
                  <c:v>7.6050000000000004</c:v>
                </c:pt>
                <c:pt idx="2">
                  <c:v>13.839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5719240"/>
        <c:axId val="215714144"/>
      </c:barChart>
      <c:catAx>
        <c:axId val="21571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714144"/>
        <c:crosses val="autoZero"/>
        <c:auto val="1"/>
        <c:lblAlgn val="ctr"/>
        <c:lblOffset val="100"/>
        <c:noMultiLvlLbl val="0"/>
      </c:catAx>
      <c:valAx>
        <c:axId val="215714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71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2190.5524999999998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715320"/>
        <c:axId val="215715712"/>
      </c:barChart>
      <c:catAx>
        <c:axId val="21571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715712"/>
        <c:crosses val="autoZero"/>
        <c:auto val="1"/>
        <c:lblAlgn val="ctr"/>
        <c:lblOffset val="100"/>
        <c:noMultiLvlLbl val="0"/>
      </c:catAx>
      <c:valAx>
        <c:axId val="215715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71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271.42813000000001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720416"/>
        <c:axId val="215716104"/>
      </c:barChart>
      <c:catAx>
        <c:axId val="21572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716104"/>
        <c:crosses val="autoZero"/>
        <c:auto val="1"/>
        <c:lblAlgn val="ctr"/>
        <c:lblOffset val="100"/>
        <c:noMultiLvlLbl val="0"/>
      </c:catAx>
      <c:valAx>
        <c:axId val="215716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72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686.67769999999996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713360"/>
        <c:axId val="215713752"/>
      </c:barChart>
      <c:catAx>
        <c:axId val="21571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713752"/>
        <c:crosses val="autoZero"/>
        <c:auto val="1"/>
        <c:lblAlgn val="ctr"/>
        <c:lblOffset val="100"/>
        <c:noMultiLvlLbl val="0"/>
      </c:catAx>
      <c:valAx>
        <c:axId val="21571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71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4.7897249999999998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386712"/>
        <c:axId val="531387104"/>
      </c:barChart>
      <c:catAx>
        <c:axId val="53138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387104"/>
        <c:crosses val="autoZero"/>
        <c:auto val="1"/>
        <c:lblAlgn val="ctr"/>
        <c:lblOffset val="100"/>
        <c:noMultiLvlLbl val="0"/>
      </c:catAx>
      <c:valAx>
        <c:axId val="53138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38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3981.4373000000001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371392"/>
        <c:axId val="808368648"/>
      </c:barChart>
      <c:catAx>
        <c:axId val="80837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8368648"/>
        <c:crosses val="autoZero"/>
        <c:auto val="1"/>
        <c:lblAlgn val="ctr"/>
        <c:lblOffset val="100"/>
        <c:noMultiLvlLbl val="0"/>
      </c:catAx>
      <c:valAx>
        <c:axId val="808368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37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16.145932999999999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369432"/>
        <c:axId val="808370608"/>
      </c:barChart>
      <c:catAx>
        <c:axId val="80836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8370608"/>
        <c:crosses val="autoZero"/>
        <c:auto val="1"/>
        <c:lblAlgn val="ctr"/>
        <c:lblOffset val="100"/>
        <c:noMultiLvlLbl val="0"/>
      </c:catAx>
      <c:valAx>
        <c:axId val="808370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36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2.3095024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371784"/>
        <c:axId val="808367864"/>
      </c:barChart>
      <c:catAx>
        <c:axId val="80837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8367864"/>
        <c:crosses val="autoZero"/>
        <c:auto val="1"/>
        <c:lblAlgn val="ctr"/>
        <c:lblOffset val="100"/>
        <c:noMultiLvlLbl val="0"/>
      </c:catAx>
      <c:valAx>
        <c:axId val="808367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37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202.45988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044792"/>
        <c:axId val="560041656"/>
      </c:barChart>
      <c:catAx>
        <c:axId val="56004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041656"/>
        <c:crosses val="autoZero"/>
        <c:auto val="1"/>
        <c:lblAlgn val="ctr"/>
        <c:lblOffset val="100"/>
        <c:noMultiLvlLbl val="0"/>
      </c:catAx>
      <c:valAx>
        <c:axId val="56004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04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1.8005831000000001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042440"/>
        <c:axId val="560047928"/>
      </c:barChart>
      <c:catAx>
        <c:axId val="56004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047928"/>
        <c:crosses val="autoZero"/>
        <c:auto val="1"/>
        <c:lblAlgn val="ctr"/>
        <c:lblOffset val="100"/>
        <c:noMultiLvlLbl val="0"/>
      </c:catAx>
      <c:valAx>
        <c:axId val="560047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04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20.838789999999999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046360"/>
        <c:axId val="215225904"/>
      </c:barChart>
      <c:catAx>
        <c:axId val="56004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225904"/>
        <c:crosses val="autoZero"/>
        <c:auto val="1"/>
        <c:lblAlgn val="ctr"/>
        <c:lblOffset val="100"/>
        <c:noMultiLvlLbl val="0"/>
      </c:catAx>
      <c:valAx>
        <c:axId val="215225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04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2.3095024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227472"/>
        <c:axId val="106125752"/>
      </c:barChart>
      <c:catAx>
        <c:axId val="21522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125752"/>
        <c:crosses val="autoZero"/>
        <c:auto val="1"/>
        <c:lblAlgn val="ctr"/>
        <c:lblOffset val="100"/>
        <c:noMultiLvlLbl val="0"/>
      </c:catAx>
      <c:valAx>
        <c:axId val="10612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22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678.27750000000003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126536"/>
        <c:axId val="106126144"/>
      </c:barChart>
      <c:catAx>
        <c:axId val="106126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126144"/>
        <c:crosses val="autoZero"/>
        <c:auto val="1"/>
        <c:lblAlgn val="ctr"/>
        <c:lblOffset val="100"/>
        <c:noMultiLvlLbl val="0"/>
      </c:catAx>
      <c:valAx>
        <c:axId val="106126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126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8.3985690000000002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129672"/>
        <c:axId val="106126928"/>
      </c:barChart>
      <c:catAx>
        <c:axId val="10612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126928"/>
        <c:crosses val="autoZero"/>
        <c:auto val="1"/>
        <c:lblAlgn val="ctr"/>
        <c:lblOffset val="100"/>
        <c:noMultiLvlLbl val="0"/>
      </c:catAx>
      <c:valAx>
        <c:axId val="10612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12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박정숙, ID : H1800140)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07월 13일 13:48:16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1600</v>
      </c>
      <c r="C6" s="60">
        <f>'DRIs DATA 입력'!C6</f>
        <v>2190.5524999999998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69.813040000000001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34.668210000000002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78.555999999999997</v>
      </c>
      <c r="G8" s="60">
        <f>'DRIs DATA 입력'!G8</f>
        <v>7.6050000000000004</v>
      </c>
      <c r="H8" s="60">
        <f>'DRIs DATA 입력'!H8</f>
        <v>13.839</v>
      </c>
      <c r="I8" s="47"/>
      <c r="J8" s="60" t="s">
        <v>217</v>
      </c>
      <c r="K8" s="60">
        <f>'DRIs DATA 입력'!K8</f>
        <v>3.9870000000000001</v>
      </c>
      <c r="L8" s="60">
        <f>'DRIs DATA 입력'!L8</f>
        <v>8.4149999999999991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917.90539999999999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19.904731999999999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4.7897249999999998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202.45988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271.42813000000001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1.9928975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1.8005831000000001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20.838789999999999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2.3095024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678.27750000000003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8.3985690000000002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4.4860262999999998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9.3553510000000006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686.67769999999996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1432.1292000000001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3981.4373000000001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4544.2847000000002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271.9599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151.35469000000001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16.145932999999999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11.138118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1433.9417000000001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4.6873867999999999E-2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3.8575184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141.63246000000001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84.934479999999994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60" sqref="N60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315</v>
      </c>
      <c r="B1" s="62" t="s">
        <v>335</v>
      </c>
      <c r="G1" s="63" t="s">
        <v>290</v>
      </c>
      <c r="H1" s="62" t="s">
        <v>336</v>
      </c>
    </row>
    <row r="3" spans="1:27" x14ac:dyDescent="0.3">
      <c r="A3" s="69" t="s">
        <v>276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291</v>
      </c>
      <c r="B4" s="68"/>
      <c r="C4" s="68"/>
      <c r="E4" s="70" t="s">
        <v>316</v>
      </c>
      <c r="F4" s="71"/>
      <c r="G4" s="71"/>
      <c r="H4" s="72"/>
      <c r="J4" s="70" t="s">
        <v>317</v>
      </c>
      <c r="K4" s="71"/>
      <c r="L4" s="72"/>
      <c r="N4" s="68" t="s">
        <v>47</v>
      </c>
      <c r="O4" s="68"/>
      <c r="P4" s="68"/>
      <c r="Q4" s="68"/>
      <c r="R4" s="68"/>
      <c r="S4" s="68"/>
      <c r="U4" s="68" t="s">
        <v>277</v>
      </c>
      <c r="V4" s="68"/>
      <c r="W4" s="68"/>
      <c r="X4" s="68"/>
      <c r="Y4" s="68"/>
      <c r="Z4" s="68"/>
    </row>
    <row r="5" spans="1:27" x14ac:dyDescent="0.3">
      <c r="A5" s="66"/>
      <c r="B5" s="66" t="s">
        <v>318</v>
      </c>
      <c r="C5" s="66" t="s">
        <v>292</v>
      </c>
      <c r="E5" s="66"/>
      <c r="F5" s="66" t="s">
        <v>51</v>
      </c>
      <c r="G5" s="66" t="s">
        <v>293</v>
      </c>
      <c r="H5" s="66" t="s">
        <v>47</v>
      </c>
      <c r="J5" s="66"/>
      <c r="K5" s="66" t="s">
        <v>319</v>
      </c>
      <c r="L5" s="66" t="s">
        <v>278</v>
      </c>
      <c r="N5" s="66"/>
      <c r="O5" s="66" t="s">
        <v>279</v>
      </c>
      <c r="P5" s="66" t="s">
        <v>280</v>
      </c>
      <c r="Q5" s="66" t="s">
        <v>294</v>
      </c>
      <c r="R5" s="66" t="s">
        <v>295</v>
      </c>
      <c r="S5" s="66" t="s">
        <v>292</v>
      </c>
      <c r="U5" s="66"/>
      <c r="V5" s="66" t="s">
        <v>279</v>
      </c>
      <c r="W5" s="66" t="s">
        <v>280</v>
      </c>
      <c r="X5" s="66" t="s">
        <v>294</v>
      </c>
      <c r="Y5" s="66" t="s">
        <v>295</v>
      </c>
      <c r="Z5" s="66" t="s">
        <v>292</v>
      </c>
    </row>
    <row r="6" spans="1:27" x14ac:dyDescent="0.3">
      <c r="A6" s="66" t="s">
        <v>291</v>
      </c>
      <c r="B6" s="66">
        <v>1600</v>
      </c>
      <c r="C6" s="66">
        <v>2190.5524999999998</v>
      </c>
      <c r="E6" s="66" t="s">
        <v>281</v>
      </c>
      <c r="F6" s="66">
        <v>55</v>
      </c>
      <c r="G6" s="66">
        <v>15</v>
      </c>
      <c r="H6" s="66">
        <v>7</v>
      </c>
      <c r="J6" s="66" t="s">
        <v>281</v>
      </c>
      <c r="K6" s="66">
        <v>0.1</v>
      </c>
      <c r="L6" s="66">
        <v>4</v>
      </c>
      <c r="N6" s="66" t="s">
        <v>282</v>
      </c>
      <c r="O6" s="66">
        <v>40</v>
      </c>
      <c r="P6" s="66">
        <v>45</v>
      </c>
      <c r="Q6" s="66">
        <v>0</v>
      </c>
      <c r="R6" s="66">
        <v>0</v>
      </c>
      <c r="S6" s="66">
        <v>69.813040000000001</v>
      </c>
      <c r="U6" s="66" t="s">
        <v>283</v>
      </c>
      <c r="V6" s="66">
        <v>0</v>
      </c>
      <c r="W6" s="66">
        <v>0</v>
      </c>
      <c r="X6" s="66">
        <v>20</v>
      </c>
      <c r="Y6" s="66">
        <v>0</v>
      </c>
      <c r="Z6" s="66">
        <v>34.668210000000002</v>
      </c>
    </row>
    <row r="7" spans="1:27" x14ac:dyDescent="0.3">
      <c r="E7" s="66" t="s">
        <v>284</v>
      </c>
      <c r="F7" s="66">
        <v>65</v>
      </c>
      <c r="G7" s="66">
        <v>30</v>
      </c>
      <c r="H7" s="66">
        <v>20</v>
      </c>
      <c r="J7" s="66" t="s">
        <v>284</v>
      </c>
      <c r="K7" s="66">
        <v>1</v>
      </c>
      <c r="L7" s="66">
        <v>10</v>
      </c>
    </row>
    <row r="8" spans="1:27" x14ac:dyDescent="0.3">
      <c r="E8" s="66" t="s">
        <v>285</v>
      </c>
      <c r="F8" s="66">
        <v>78.555999999999997</v>
      </c>
      <c r="G8" s="66">
        <v>7.6050000000000004</v>
      </c>
      <c r="H8" s="66">
        <v>13.839</v>
      </c>
      <c r="J8" s="66" t="s">
        <v>285</v>
      </c>
      <c r="K8" s="66">
        <v>3.9870000000000001</v>
      </c>
      <c r="L8" s="66">
        <v>8.4149999999999991</v>
      </c>
    </row>
    <row r="13" spans="1:27" x14ac:dyDescent="0.3">
      <c r="A13" s="67" t="s">
        <v>286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296</v>
      </c>
      <c r="B14" s="68"/>
      <c r="C14" s="68"/>
      <c r="D14" s="68"/>
      <c r="E14" s="68"/>
      <c r="F14" s="68"/>
      <c r="H14" s="68" t="s">
        <v>297</v>
      </c>
      <c r="I14" s="68"/>
      <c r="J14" s="68"/>
      <c r="K14" s="68"/>
      <c r="L14" s="68"/>
      <c r="M14" s="68"/>
      <c r="O14" s="68" t="s">
        <v>320</v>
      </c>
      <c r="P14" s="68"/>
      <c r="Q14" s="68"/>
      <c r="R14" s="68"/>
      <c r="S14" s="68"/>
      <c r="T14" s="68"/>
      <c r="V14" s="68" t="s">
        <v>298</v>
      </c>
      <c r="W14" s="68"/>
      <c r="X14" s="68"/>
      <c r="Y14" s="68"/>
      <c r="Z14" s="68"/>
      <c r="AA14" s="68"/>
    </row>
    <row r="15" spans="1:27" x14ac:dyDescent="0.3">
      <c r="A15" s="66"/>
      <c r="B15" s="66" t="s">
        <v>279</v>
      </c>
      <c r="C15" s="66" t="s">
        <v>280</v>
      </c>
      <c r="D15" s="66" t="s">
        <v>294</v>
      </c>
      <c r="E15" s="66" t="s">
        <v>295</v>
      </c>
      <c r="F15" s="66" t="s">
        <v>292</v>
      </c>
      <c r="H15" s="66"/>
      <c r="I15" s="66" t="s">
        <v>279</v>
      </c>
      <c r="J15" s="66" t="s">
        <v>337</v>
      </c>
      <c r="K15" s="66" t="s">
        <v>294</v>
      </c>
      <c r="L15" s="66" t="s">
        <v>295</v>
      </c>
      <c r="M15" s="66" t="s">
        <v>292</v>
      </c>
      <c r="O15" s="66"/>
      <c r="P15" s="66" t="s">
        <v>279</v>
      </c>
      <c r="Q15" s="66" t="s">
        <v>280</v>
      </c>
      <c r="R15" s="66" t="s">
        <v>294</v>
      </c>
      <c r="S15" s="66" t="s">
        <v>295</v>
      </c>
      <c r="T15" s="66" t="s">
        <v>292</v>
      </c>
      <c r="V15" s="66"/>
      <c r="W15" s="66" t="s">
        <v>279</v>
      </c>
      <c r="X15" s="66" t="s">
        <v>280</v>
      </c>
      <c r="Y15" s="66" t="s">
        <v>294</v>
      </c>
      <c r="Z15" s="66" t="s">
        <v>295</v>
      </c>
      <c r="AA15" s="66" t="s">
        <v>292</v>
      </c>
    </row>
    <row r="16" spans="1:27" x14ac:dyDescent="0.3">
      <c r="A16" s="66" t="s">
        <v>321</v>
      </c>
      <c r="B16" s="66">
        <v>410</v>
      </c>
      <c r="C16" s="66">
        <v>550</v>
      </c>
      <c r="D16" s="66">
        <v>0</v>
      </c>
      <c r="E16" s="66">
        <v>3000</v>
      </c>
      <c r="F16" s="66">
        <v>917.90539999999999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19.904731999999999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4.7897249999999998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202.45988</v>
      </c>
    </row>
    <row r="23" spans="1:62" x14ac:dyDescent="0.3">
      <c r="A23" s="67" t="s">
        <v>322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287</v>
      </c>
      <c r="B24" s="68"/>
      <c r="C24" s="68"/>
      <c r="D24" s="68"/>
      <c r="E24" s="68"/>
      <c r="F24" s="68"/>
      <c r="H24" s="68" t="s">
        <v>288</v>
      </c>
      <c r="I24" s="68"/>
      <c r="J24" s="68"/>
      <c r="K24" s="68"/>
      <c r="L24" s="68"/>
      <c r="M24" s="68"/>
      <c r="O24" s="68" t="s">
        <v>289</v>
      </c>
      <c r="P24" s="68"/>
      <c r="Q24" s="68"/>
      <c r="R24" s="68"/>
      <c r="S24" s="68"/>
      <c r="T24" s="68"/>
      <c r="V24" s="68" t="s">
        <v>323</v>
      </c>
      <c r="W24" s="68"/>
      <c r="X24" s="68"/>
      <c r="Y24" s="68"/>
      <c r="Z24" s="68"/>
      <c r="AA24" s="68"/>
      <c r="AC24" s="68" t="s">
        <v>324</v>
      </c>
      <c r="AD24" s="68"/>
      <c r="AE24" s="68"/>
      <c r="AF24" s="68"/>
      <c r="AG24" s="68"/>
      <c r="AH24" s="68"/>
      <c r="AJ24" s="68" t="s">
        <v>299</v>
      </c>
      <c r="AK24" s="68"/>
      <c r="AL24" s="68"/>
      <c r="AM24" s="68"/>
      <c r="AN24" s="68"/>
      <c r="AO24" s="68"/>
      <c r="AQ24" s="68" t="s">
        <v>300</v>
      </c>
      <c r="AR24" s="68"/>
      <c r="AS24" s="68"/>
      <c r="AT24" s="68"/>
      <c r="AU24" s="68"/>
      <c r="AV24" s="68"/>
      <c r="AX24" s="68" t="s">
        <v>301</v>
      </c>
      <c r="AY24" s="68"/>
      <c r="AZ24" s="68"/>
      <c r="BA24" s="68"/>
      <c r="BB24" s="68"/>
      <c r="BC24" s="68"/>
      <c r="BE24" s="68" t="s">
        <v>302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279</v>
      </c>
      <c r="C25" s="66" t="s">
        <v>280</v>
      </c>
      <c r="D25" s="66" t="s">
        <v>294</v>
      </c>
      <c r="E25" s="66" t="s">
        <v>295</v>
      </c>
      <c r="F25" s="66" t="s">
        <v>292</v>
      </c>
      <c r="H25" s="66"/>
      <c r="I25" s="66" t="s">
        <v>279</v>
      </c>
      <c r="J25" s="66" t="s">
        <v>280</v>
      </c>
      <c r="K25" s="66" t="s">
        <v>294</v>
      </c>
      <c r="L25" s="66" t="s">
        <v>295</v>
      </c>
      <c r="M25" s="66" t="s">
        <v>292</v>
      </c>
      <c r="O25" s="66"/>
      <c r="P25" s="66" t="s">
        <v>279</v>
      </c>
      <c r="Q25" s="66" t="s">
        <v>280</v>
      </c>
      <c r="R25" s="66" t="s">
        <v>294</v>
      </c>
      <c r="S25" s="66" t="s">
        <v>295</v>
      </c>
      <c r="T25" s="66" t="s">
        <v>292</v>
      </c>
      <c r="V25" s="66"/>
      <c r="W25" s="66" t="s">
        <v>279</v>
      </c>
      <c r="X25" s="66" t="s">
        <v>280</v>
      </c>
      <c r="Y25" s="66" t="s">
        <v>294</v>
      </c>
      <c r="Z25" s="66" t="s">
        <v>295</v>
      </c>
      <c r="AA25" s="66" t="s">
        <v>292</v>
      </c>
      <c r="AC25" s="66"/>
      <c r="AD25" s="66" t="s">
        <v>279</v>
      </c>
      <c r="AE25" s="66" t="s">
        <v>337</v>
      </c>
      <c r="AF25" s="66" t="s">
        <v>294</v>
      </c>
      <c r="AG25" s="66" t="s">
        <v>295</v>
      </c>
      <c r="AH25" s="66" t="s">
        <v>292</v>
      </c>
      <c r="AJ25" s="66"/>
      <c r="AK25" s="66" t="s">
        <v>279</v>
      </c>
      <c r="AL25" s="66" t="s">
        <v>280</v>
      </c>
      <c r="AM25" s="66" t="s">
        <v>294</v>
      </c>
      <c r="AN25" s="66" t="s">
        <v>295</v>
      </c>
      <c r="AO25" s="66" t="s">
        <v>292</v>
      </c>
      <c r="AQ25" s="66"/>
      <c r="AR25" s="66" t="s">
        <v>279</v>
      </c>
      <c r="AS25" s="66" t="s">
        <v>280</v>
      </c>
      <c r="AT25" s="66" t="s">
        <v>294</v>
      </c>
      <c r="AU25" s="66" t="s">
        <v>295</v>
      </c>
      <c r="AV25" s="66" t="s">
        <v>292</v>
      </c>
      <c r="AX25" s="66"/>
      <c r="AY25" s="66" t="s">
        <v>279</v>
      </c>
      <c r="AZ25" s="66" t="s">
        <v>280</v>
      </c>
      <c r="BA25" s="66" t="s">
        <v>294</v>
      </c>
      <c r="BB25" s="66" t="s">
        <v>295</v>
      </c>
      <c r="BC25" s="66" t="s">
        <v>338</v>
      </c>
      <c r="BE25" s="66"/>
      <c r="BF25" s="66" t="s">
        <v>279</v>
      </c>
      <c r="BG25" s="66" t="s">
        <v>280</v>
      </c>
      <c r="BH25" s="66" t="s">
        <v>294</v>
      </c>
      <c r="BI25" s="66" t="s">
        <v>295</v>
      </c>
      <c r="BJ25" s="66" t="s">
        <v>292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271.42813000000001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1.9928975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1.8005831000000001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20.838789999999999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2.3095024</v>
      </c>
      <c r="AJ26" s="66" t="s">
        <v>325</v>
      </c>
      <c r="AK26" s="66">
        <v>320</v>
      </c>
      <c r="AL26" s="66">
        <v>400</v>
      </c>
      <c r="AM26" s="66">
        <v>0</v>
      </c>
      <c r="AN26" s="66">
        <v>1000</v>
      </c>
      <c r="AO26" s="66">
        <v>678.27750000000003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8.3985690000000002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4.4860262999999998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9.3553510000000006</v>
      </c>
    </row>
    <row r="33" spans="1:68" x14ac:dyDescent="0.3">
      <c r="A33" s="67" t="s">
        <v>303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8" t="s">
        <v>178</v>
      </c>
      <c r="B34" s="68"/>
      <c r="C34" s="68"/>
      <c r="D34" s="68"/>
      <c r="E34" s="68"/>
      <c r="F34" s="68"/>
      <c r="H34" s="68" t="s">
        <v>326</v>
      </c>
      <c r="I34" s="68"/>
      <c r="J34" s="68"/>
      <c r="K34" s="68"/>
      <c r="L34" s="68"/>
      <c r="M34" s="68"/>
      <c r="O34" s="68" t="s">
        <v>179</v>
      </c>
      <c r="P34" s="68"/>
      <c r="Q34" s="68"/>
      <c r="R34" s="68"/>
      <c r="S34" s="68"/>
      <c r="T34" s="68"/>
      <c r="V34" s="68" t="s">
        <v>304</v>
      </c>
      <c r="W34" s="68"/>
      <c r="X34" s="68"/>
      <c r="Y34" s="68"/>
      <c r="Z34" s="68"/>
      <c r="AA34" s="68"/>
      <c r="AC34" s="68" t="s">
        <v>327</v>
      </c>
      <c r="AD34" s="68"/>
      <c r="AE34" s="68"/>
      <c r="AF34" s="68"/>
      <c r="AG34" s="68"/>
      <c r="AH34" s="68"/>
      <c r="AJ34" s="68" t="s">
        <v>305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279</v>
      </c>
      <c r="C35" s="66" t="s">
        <v>280</v>
      </c>
      <c r="D35" s="66" t="s">
        <v>294</v>
      </c>
      <c r="E35" s="66" t="s">
        <v>295</v>
      </c>
      <c r="F35" s="66" t="s">
        <v>292</v>
      </c>
      <c r="H35" s="66"/>
      <c r="I35" s="66" t="s">
        <v>279</v>
      </c>
      <c r="J35" s="66" t="s">
        <v>280</v>
      </c>
      <c r="K35" s="66" t="s">
        <v>294</v>
      </c>
      <c r="L35" s="66" t="s">
        <v>295</v>
      </c>
      <c r="M35" s="66" t="s">
        <v>292</v>
      </c>
      <c r="O35" s="66"/>
      <c r="P35" s="66" t="s">
        <v>279</v>
      </c>
      <c r="Q35" s="66" t="s">
        <v>280</v>
      </c>
      <c r="R35" s="66" t="s">
        <v>294</v>
      </c>
      <c r="S35" s="66" t="s">
        <v>295</v>
      </c>
      <c r="T35" s="66" t="s">
        <v>292</v>
      </c>
      <c r="V35" s="66"/>
      <c r="W35" s="66" t="s">
        <v>279</v>
      </c>
      <c r="X35" s="66" t="s">
        <v>280</v>
      </c>
      <c r="Y35" s="66" t="s">
        <v>294</v>
      </c>
      <c r="Z35" s="66" t="s">
        <v>295</v>
      </c>
      <c r="AA35" s="66" t="s">
        <v>292</v>
      </c>
      <c r="AC35" s="66"/>
      <c r="AD35" s="66" t="s">
        <v>279</v>
      </c>
      <c r="AE35" s="66" t="s">
        <v>280</v>
      </c>
      <c r="AF35" s="66" t="s">
        <v>294</v>
      </c>
      <c r="AG35" s="66" t="s">
        <v>295</v>
      </c>
      <c r="AH35" s="66" t="s">
        <v>292</v>
      </c>
      <c r="AJ35" s="66"/>
      <c r="AK35" s="66" t="s">
        <v>279</v>
      </c>
      <c r="AL35" s="66" t="s">
        <v>280</v>
      </c>
      <c r="AM35" s="66" t="s">
        <v>294</v>
      </c>
      <c r="AN35" s="66" t="s">
        <v>295</v>
      </c>
      <c r="AO35" s="66" t="s">
        <v>292</v>
      </c>
    </row>
    <row r="36" spans="1:68" x14ac:dyDescent="0.3">
      <c r="A36" s="66" t="s">
        <v>17</v>
      </c>
      <c r="B36" s="66">
        <v>560</v>
      </c>
      <c r="C36" s="66">
        <v>800</v>
      </c>
      <c r="D36" s="66">
        <v>0</v>
      </c>
      <c r="E36" s="66">
        <v>2000</v>
      </c>
      <c r="F36" s="66">
        <v>686.67769999999996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1432.1292000000001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3981.4373000000001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4544.2847000000002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271.9599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151.35469000000001</v>
      </c>
    </row>
    <row r="43" spans="1:68" x14ac:dyDescent="0.3">
      <c r="A43" s="67" t="s">
        <v>306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307</v>
      </c>
      <c r="B44" s="68"/>
      <c r="C44" s="68"/>
      <c r="D44" s="68"/>
      <c r="E44" s="68"/>
      <c r="F44" s="68"/>
      <c r="H44" s="68" t="s">
        <v>328</v>
      </c>
      <c r="I44" s="68"/>
      <c r="J44" s="68"/>
      <c r="K44" s="68"/>
      <c r="L44" s="68"/>
      <c r="M44" s="68"/>
      <c r="O44" s="68" t="s">
        <v>329</v>
      </c>
      <c r="P44" s="68"/>
      <c r="Q44" s="68"/>
      <c r="R44" s="68"/>
      <c r="S44" s="68"/>
      <c r="T44" s="68"/>
      <c r="V44" s="68" t="s">
        <v>308</v>
      </c>
      <c r="W44" s="68"/>
      <c r="X44" s="68"/>
      <c r="Y44" s="68"/>
      <c r="Z44" s="68"/>
      <c r="AA44" s="68"/>
      <c r="AC44" s="68" t="s">
        <v>309</v>
      </c>
      <c r="AD44" s="68"/>
      <c r="AE44" s="68"/>
      <c r="AF44" s="68"/>
      <c r="AG44" s="68"/>
      <c r="AH44" s="68"/>
      <c r="AJ44" s="68" t="s">
        <v>310</v>
      </c>
      <c r="AK44" s="68"/>
      <c r="AL44" s="68"/>
      <c r="AM44" s="68"/>
      <c r="AN44" s="68"/>
      <c r="AO44" s="68"/>
      <c r="AQ44" s="68" t="s">
        <v>311</v>
      </c>
      <c r="AR44" s="68"/>
      <c r="AS44" s="68"/>
      <c r="AT44" s="68"/>
      <c r="AU44" s="68"/>
      <c r="AV44" s="68"/>
      <c r="AX44" s="68" t="s">
        <v>330</v>
      </c>
      <c r="AY44" s="68"/>
      <c r="AZ44" s="68"/>
      <c r="BA44" s="68"/>
      <c r="BB44" s="68"/>
      <c r="BC44" s="68"/>
      <c r="BE44" s="68" t="s">
        <v>312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279</v>
      </c>
      <c r="C45" s="66" t="s">
        <v>280</v>
      </c>
      <c r="D45" s="66" t="s">
        <v>294</v>
      </c>
      <c r="E45" s="66" t="s">
        <v>295</v>
      </c>
      <c r="F45" s="66" t="s">
        <v>292</v>
      </c>
      <c r="H45" s="66"/>
      <c r="I45" s="66" t="s">
        <v>279</v>
      </c>
      <c r="J45" s="66" t="s">
        <v>280</v>
      </c>
      <c r="K45" s="66" t="s">
        <v>339</v>
      </c>
      <c r="L45" s="66" t="s">
        <v>295</v>
      </c>
      <c r="M45" s="66" t="s">
        <v>292</v>
      </c>
      <c r="O45" s="66"/>
      <c r="P45" s="66" t="s">
        <v>279</v>
      </c>
      <c r="Q45" s="66" t="s">
        <v>280</v>
      </c>
      <c r="R45" s="66" t="s">
        <v>294</v>
      </c>
      <c r="S45" s="66" t="s">
        <v>295</v>
      </c>
      <c r="T45" s="66" t="s">
        <v>292</v>
      </c>
      <c r="V45" s="66"/>
      <c r="W45" s="66" t="s">
        <v>279</v>
      </c>
      <c r="X45" s="66" t="s">
        <v>280</v>
      </c>
      <c r="Y45" s="66" t="s">
        <v>294</v>
      </c>
      <c r="Z45" s="66" t="s">
        <v>295</v>
      </c>
      <c r="AA45" s="66" t="s">
        <v>292</v>
      </c>
      <c r="AC45" s="66"/>
      <c r="AD45" s="66" t="s">
        <v>279</v>
      </c>
      <c r="AE45" s="66" t="s">
        <v>280</v>
      </c>
      <c r="AF45" s="66" t="s">
        <v>294</v>
      </c>
      <c r="AG45" s="66" t="s">
        <v>295</v>
      </c>
      <c r="AH45" s="66" t="s">
        <v>292</v>
      </c>
      <c r="AJ45" s="66"/>
      <c r="AK45" s="66" t="s">
        <v>279</v>
      </c>
      <c r="AL45" s="66" t="s">
        <v>280</v>
      </c>
      <c r="AM45" s="66" t="s">
        <v>294</v>
      </c>
      <c r="AN45" s="66" t="s">
        <v>295</v>
      </c>
      <c r="AO45" s="66" t="s">
        <v>292</v>
      </c>
      <c r="AQ45" s="66"/>
      <c r="AR45" s="66" t="s">
        <v>279</v>
      </c>
      <c r="AS45" s="66" t="s">
        <v>280</v>
      </c>
      <c r="AT45" s="66" t="s">
        <v>294</v>
      </c>
      <c r="AU45" s="66" t="s">
        <v>295</v>
      </c>
      <c r="AV45" s="66" t="s">
        <v>292</v>
      </c>
      <c r="AX45" s="66"/>
      <c r="AY45" s="66" t="s">
        <v>279</v>
      </c>
      <c r="AZ45" s="66" t="s">
        <v>280</v>
      </c>
      <c r="BA45" s="66" t="s">
        <v>294</v>
      </c>
      <c r="BB45" s="66" t="s">
        <v>295</v>
      </c>
      <c r="BC45" s="66" t="s">
        <v>292</v>
      </c>
      <c r="BE45" s="66"/>
      <c r="BF45" s="66" t="s">
        <v>279</v>
      </c>
      <c r="BG45" s="66" t="s">
        <v>280</v>
      </c>
      <c r="BH45" s="66" t="s">
        <v>294</v>
      </c>
      <c r="BI45" s="66" t="s">
        <v>295</v>
      </c>
      <c r="BJ45" s="66" t="s">
        <v>292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16.145932999999999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11.138118</v>
      </c>
      <c r="O46" s="66" t="s">
        <v>331</v>
      </c>
      <c r="P46" s="66">
        <v>600</v>
      </c>
      <c r="Q46" s="66">
        <v>800</v>
      </c>
      <c r="R46" s="66">
        <v>0</v>
      </c>
      <c r="S46" s="66">
        <v>10000</v>
      </c>
      <c r="T46" s="66">
        <v>1433.9417000000001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4.6873867999999999E-2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3.8575184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141.63246000000001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84.934479999999994</v>
      </c>
      <c r="AX46" s="66" t="s">
        <v>313</v>
      </c>
      <c r="AY46" s="66"/>
      <c r="AZ46" s="66"/>
      <c r="BA46" s="66"/>
      <c r="BB46" s="66"/>
      <c r="BC46" s="66"/>
      <c r="BE46" s="66" t="s">
        <v>332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333</v>
      </c>
      <c r="B2" s="62" t="s">
        <v>334</v>
      </c>
      <c r="C2" s="62" t="s">
        <v>314</v>
      </c>
      <c r="D2" s="62">
        <v>70</v>
      </c>
      <c r="E2" s="62">
        <v>2190.5524999999998</v>
      </c>
      <c r="F2" s="62">
        <v>396.28019999999998</v>
      </c>
      <c r="G2" s="62">
        <v>38.363543999999997</v>
      </c>
      <c r="H2" s="62">
        <v>23.346079</v>
      </c>
      <c r="I2" s="62">
        <v>15.017467</v>
      </c>
      <c r="J2" s="62">
        <v>69.813040000000001</v>
      </c>
      <c r="K2" s="62">
        <v>46.756416000000002</v>
      </c>
      <c r="L2" s="62">
        <v>23.056622999999998</v>
      </c>
      <c r="M2" s="62">
        <v>34.668210000000002</v>
      </c>
      <c r="N2" s="62">
        <v>3.1419275</v>
      </c>
      <c r="O2" s="62">
        <v>18.420576000000001</v>
      </c>
      <c r="P2" s="62">
        <v>1760.8227999999999</v>
      </c>
      <c r="Q2" s="62">
        <v>23.308416000000001</v>
      </c>
      <c r="R2" s="62">
        <v>917.90539999999999</v>
      </c>
      <c r="S2" s="62">
        <v>158.28190000000001</v>
      </c>
      <c r="T2" s="62">
        <v>9115.4670000000006</v>
      </c>
      <c r="U2" s="62">
        <v>4.7897249999999998</v>
      </c>
      <c r="V2" s="62">
        <v>19.904731999999999</v>
      </c>
      <c r="W2" s="62">
        <v>202.45988</v>
      </c>
      <c r="X2" s="62">
        <v>271.42813000000001</v>
      </c>
      <c r="Y2" s="62">
        <v>1.9928975</v>
      </c>
      <c r="Z2" s="62">
        <v>1.8005831000000001</v>
      </c>
      <c r="AA2" s="62">
        <v>20.838789999999999</v>
      </c>
      <c r="AB2" s="62">
        <v>2.3095024</v>
      </c>
      <c r="AC2" s="62">
        <v>678.27750000000003</v>
      </c>
      <c r="AD2" s="62">
        <v>8.3985690000000002</v>
      </c>
      <c r="AE2" s="62">
        <v>4.4860262999999998</v>
      </c>
      <c r="AF2" s="62">
        <v>9.3553510000000006</v>
      </c>
      <c r="AG2" s="62">
        <v>686.67769999999996</v>
      </c>
      <c r="AH2" s="62">
        <v>369.31342000000001</v>
      </c>
      <c r="AI2" s="62">
        <v>317.36426</v>
      </c>
      <c r="AJ2" s="62">
        <v>1432.1292000000001</v>
      </c>
      <c r="AK2" s="62">
        <v>3981.4373000000001</v>
      </c>
      <c r="AL2" s="62">
        <v>271.9599</v>
      </c>
      <c r="AM2" s="62">
        <v>4544.2847000000002</v>
      </c>
      <c r="AN2" s="62">
        <v>151.35469000000001</v>
      </c>
      <c r="AO2" s="62">
        <v>16.145932999999999</v>
      </c>
      <c r="AP2" s="62">
        <v>13.837389</v>
      </c>
      <c r="AQ2" s="62">
        <v>2.3085442</v>
      </c>
      <c r="AR2" s="62">
        <v>11.138118</v>
      </c>
      <c r="AS2" s="62">
        <v>1433.9417000000001</v>
      </c>
      <c r="AT2" s="62">
        <v>4.6873867999999999E-2</v>
      </c>
      <c r="AU2" s="62">
        <v>3.8575184</v>
      </c>
      <c r="AV2" s="62">
        <v>141.63246000000001</v>
      </c>
      <c r="AW2" s="62">
        <v>84.934479999999994</v>
      </c>
      <c r="AX2" s="62">
        <v>7.5408420000000004E-2</v>
      </c>
      <c r="AY2" s="62">
        <v>0.60147050000000002</v>
      </c>
      <c r="AZ2" s="62">
        <v>278.19785000000002</v>
      </c>
      <c r="BA2" s="62">
        <v>25.082705000000001</v>
      </c>
      <c r="BB2" s="62">
        <v>9.4006729999999994</v>
      </c>
      <c r="BC2" s="62">
        <v>7.6786856999999999</v>
      </c>
      <c r="BD2" s="62">
        <v>7.9368400000000001</v>
      </c>
      <c r="BE2" s="62">
        <v>0.85379934000000002</v>
      </c>
      <c r="BF2" s="62">
        <v>3.5399544000000001</v>
      </c>
      <c r="BG2" s="62">
        <v>2.7754896000000001E-3</v>
      </c>
      <c r="BH2" s="62">
        <v>5.4492354E-2</v>
      </c>
      <c r="BI2" s="62">
        <v>4.0856196999999997E-2</v>
      </c>
      <c r="BJ2" s="62">
        <v>0.12830565999999999</v>
      </c>
      <c r="BK2" s="62">
        <v>2.1349920000000001E-4</v>
      </c>
      <c r="BL2" s="62">
        <v>0.31077979999999999</v>
      </c>
      <c r="BM2" s="62">
        <v>2.7114880000000001</v>
      </c>
      <c r="BN2" s="62">
        <v>0.67017806000000002</v>
      </c>
      <c r="BO2" s="62">
        <v>42.410629999999998</v>
      </c>
      <c r="BP2" s="62">
        <v>6.9829755000000002</v>
      </c>
      <c r="BQ2" s="62">
        <v>15.112571000000001</v>
      </c>
      <c r="BR2" s="62">
        <v>50.531371999999998</v>
      </c>
      <c r="BS2" s="62">
        <v>19.314823000000001</v>
      </c>
      <c r="BT2" s="62">
        <v>7.9585958000000003</v>
      </c>
      <c r="BU2" s="62">
        <v>1.7523146E-3</v>
      </c>
      <c r="BV2" s="62">
        <v>2.4162916E-2</v>
      </c>
      <c r="BW2" s="62">
        <v>0.54426545000000004</v>
      </c>
      <c r="BX2" s="62">
        <v>0.89689015999999999</v>
      </c>
      <c r="BY2" s="62">
        <v>9.5362669999999997E-2</v>
      </c>
      <c r="BZ2" s="62">
        <v>1.0063000999999999E-3</v>
      </c>
      <c r="CA2" s="62">
        <v>0.87741864000000003</v>
      </c>
      <c r="CB2" s="62">
        <v>5.876203E-3</v>
      </c>
      <c r="CC2" s="62">
        <v>0.19071864999999999</v>
      </c>
      <c r="CD2" s="62">
        <v>0.69052665999999996</v>
      </c>
      <c r="CE2" s="62">
        <v>4.8280007999999999E-2</v>
      </c>
      <c r="CF2" s="62">
        <v>0.29573566000000001</v>
      </c>
      <c r="CG2" s="62">
        <v>0</v>
      </c>
      <c r="CH2" s="62">
        <v>3.3596687E-2</v>
      </c>
      <c r="CI2" s="62">
        <v>2.5329929999999999E-3</v>
      </c>
      <c r="CJ2" s="62">
        <v>1.6823528000000001</v>
      </c>
      <c r="CK2" s="62">
        <v>8.5357829999999999E-3</v>
      </c>
      <c r="CL2" s="62">
        <v>0.32361575999999997</v>
      </c>
      <c r="CM2" s="62">
        <v>2.2324760000000001</v>
      </c>
      <c r="CN2" s="62">
        <v>2052.817</v>
      </c>
      <c r="CO2" s="62">
        <v>3586.2429999999999</v>
      </c>
      <c r="CP2" s="62">
        <v>1759.502</v>
      </c>
      <c r="CQ2" s="62">
        <v>713.06464000000005</v>
      </c>
      <c r="CR2" s="62">
        <v>368.25385</v>
      </c>
      <c r="CS2" s="62">
        <v>495.82693</v>
      </c>
      <c r="CT2" s="62">
        <v>1991.6113</v>
      </c>
      <c r="CU2" s="62">
        <v>1187.2556999999999</v>
      </c>
      <c r="CV2" s="62">
        <v>1609.6510000000001</v>
      </c>
      <c r="CW2" s="62">
        <v>1279.2101</v>
      </c>
      <c r="CX2" s="62">
        <v>392.19724000000002</v>
      </c>
      <c r="CY2" s="62">
        <v>2694.1439999999998</v>
      </c>
      <c r="CZ2" s="62">
        <v>1281.7781</v>
      </c>
      <c r="DA2" s="62">
        <v>2795.7831999999999</v>
      </c>
      <c r="DB2" s="62">
        <v>2841.2042999999999</v>
      </c>
      <c r="DC2" s="62">
        <v>4259.7934999999998</v>
      </c>
      <c r="DD2" s="62">
        <v>7040.11</v>
      </c>
      <c r="DE2" s="62">
        <v>1092.2275</v>
      </c>
      <c r="DF2" s="62">
        <v>3554.4692</v>
      </c>
      <c r="DG2" s="62">
        <v>1517.675</v>
      </c>
      <c r="DH2" s="62">
        <v>54.733074000000002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25.082705000000001</v>
      </c>
      <c r="B6">
        <f>BB2</f>
        <v>9.4006729999999994</v>
      </c>
      <c r="C6">
        <f>BC2</f>
        <v>7.6786856999999999</v>
      </c>
      <c r="D6">
        <f>BD2</f>
        <v>7.9368400000000001</v>
      </c>
    </row>
    <row r="7" spans="1:113" x14ac:dyDescent="0.3">
      <c r="B7">
        <f>ROUND(B6/MAX($B$6,$C$6,$D$6),1)</f>
        <v>1</v>
      </c>
      <c r="C7">
        <f>ROUND(C6/MAX($B$6,$C$6,$D$6),1)</f>
        <v>0.8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34" sqref="J3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19030</v>
      </c>
      <c r="C2" s="57">
        <f ca="1">YEAR(TODAY())-YEAR(B2)+IF(TODAY()&gt;=DATE(YEAR(TODAY()),MONTH(B2),DAY(B2)),0,-1)</f>
        <v>70</v>
      </c>
      <c r="E2" s="53">
        <v>161.80000000000001</v>
      </c>
      <c r="F2" s="54" t="s">
        <v>40</v>
      </c>
      <c r="G2" s="53">
        <v>66.400000000000006</v>
      </c>
      <c r="H2" s="52" t="s">
        <v>42</v>
      </c>
      <c r="I2" s="73">
        <f>ROUND(G3/E3^2,1)</f>
        <v>25.4</v>
      </c>
    </row>
    <row r="3" spans="1:9" x14ac:dyDescent="0.3">
      <c r="E3" s="52">
        <f>E2/100</f>
        <v>1.6180000000000001</v>
      </c>
      <c r="F3" s="52" t="s">
        <v>41</v>
      </c>
      <c r="G3" s="52">
        <f>G2</f>
        <v>66.400000000000006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44753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M24" sqref="M2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박정숙, ID : H1800140)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07월 13일 13:48:16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X23" sqref="X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0" t="s">
        <v>197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19" ht="18" customHeight="1" x14ac:dyDescent="0.3">
      <c r="A3" s="6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ht="18" customHeight="1" thickBot="1" x14ac:dyDescent="0.35">
      <c r="A4" s="6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</row>
    <row r="5" spans="1:19" ht="18" customHeight="1" x14ac:dyDescent="0.3">
      <c r="A5" s="6"/>
      <c r="B5" s="82" t="s">
        <v>30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 x14ac:dyDescent="0.3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 x14ac:dyDescent="0.3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90" t="s">
        <v>31</v>
      </c>
      <c r="D10" s="90"/>
      <c r="E10" s="91"/>
      <c r="F10" s="94">
        <f>'개인정보 및 신체계측 입력'!B5</f>
        <v>44753</v>
      </c>
      <c r="G10" s="95"/>
      <c r="H10" s="95"/>
      <c r="I10" s="95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 x14ac:dyDescent="0.3">
      <c r="C12" s="90" t="s">
        <v>33</v>
      </c>
      <c r="D12" s="90"/>
      <c r="E12" s="91"/>
      <c r="F12" s="99">
        <f ca="1">'개인정보 및 신체계측 입력'!C2</f>
        <v>70</v>
      </c>
      <c r="G12" s="99"/>
      <c r="H12" s="99"/>
      <c r="I12" s="99"/>
      <c r="K12" s="141">
        <f>'개인정보 및 신체계측 입력'!E2</f>
        <v>161.80000000000001</v>
      </c>
      <c r="L12" s="142"/>
      <c r="M12" s="135">
        <f>'개인정보 및 신체계측 입력'!G2</f>
        <v>66.400000000000006</v>
      </c>
      <c r="N12" s="136"/>
      <c r="O12" s="131" t="s">
        <v>272</v>
      </c>
      <c r="P12" s="128"/>
      <c r="Q12" s="95">
        <f>'개인정보 및 신체계측 입력'!I2</f>
        <v>25.4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43"/>
      <c r="L13" s="144"/>
      <c r="M13" s="137"/>
      <c r="N13" s="138"/>
      <c r="O13" s="132"/>
      <c r="P13" s="133"/>
      <c r="Q13" s="96"/>
      <c r="R13" s="96"/>
      <c r="S13" s="96"/>
    </row>
    <row r="14" spans="1:19" ht="18" customHeight="1" x14ac:dyDescent="0.3">
      <c r="C14" s="92" t="s">
        <v>32</v>
      </c>
      <c r="D14" s="92"/>
      <c r="E14" s="93"/>
      <c r="F14" s="96" t="str">
        <f>MID('DRIs DATA'!B1,28,3)</f>
        <v>박정숙</v>
      </c>
      <c r="G14" s="96"/>
      <c r="H14" s="96"/>
      <c r="I14" s="96"/>
      <c r="K14" s="143"/>
      <c r="L14" s="144"/>
      <c r="M14" s="137"/>
      <c r="N14" s="138"/>
      <c r="O14" s="132"/>
      <c r="P14" s="133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1"/>
      <c r="G15" s="101"/>
      <c r="H15" s="101"/>
      <c r="I15" s="101"/>
      <c r="K15" s="145"/>
      <c r="L15" s="146"/>
      <c r="M15" s="139"/>
      <c r="N15" s="140"/>
      <c r="O15" s="134"/>
      <c r="P15" s="130"/>
      <c r="Q15" s="101"/>
      <c r="R15" s="101"/>
      <c r="S15" s="101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10" t="s">
        <v>43</v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/>
    </row>
    <row r="20" spans="2:20" ht="18" customHeight="1" thickBot="1" x14ac:dyDescent="0.35">
      <c r="B20" s="113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85" t="s">
        <v>44</v>
      </c>
      <c r="E36" s="85"/>
      <c r="F36" s="85"/>
      <c r="G36" s="85"/>
      <c r="H36" s="85"/>
      <c r="I36" s="35">
        <f>'DRIs DATA'!F8</f>
        <v>78.555999999999997</v>
      </c>
      <c r="J36" s="88" t="s">
        <v>45</v>
      </c>
      <c r="K36" s="88"/>
      <c r="L36" s="88"/>
      <c r="M36" s="88"/>
      <c r="N36" s="36"/>
      <c r="O36" s="104" t="s">
        <v>46</v>
      </c>
      <c r="P36" s="104"/>
      <c r="Q36" s="104"/>
      <c r="R36" s="104"/>
      <c r="S36" s="104"/>
      <c r="T36" s="6"/>
    </row>
    <row r="37" spans="2:20" ht="18" customHeight="1" x14ac:dyDescent="0.3">
      <c r="B37" s="12"/>
      <c r="C37" s="102" t="s">
        <v>183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 x14ac:dyDescent="0.3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 x14ac:dyDescent="0.35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85" t="s">
        <v>44</v>
      </c>
      <c r="E41" s="85"/>
      <c r="F41" s="85"/>
      <c r="G41" s="85"/>
      <c r="H41" s="85"/>
      <c r="I41" s="35">
        <f>'DRIs DATA'!G8</f>
        <v>7.6050000000000004</v>
      </c>
      <c r="J41" s="88" t="s">
        <v>45</v>
      </c>
      <c r="K41" s="88"/>
      <c r="L41" s="88"/>
      <c r="M41" s="88"/>
      <c r="N41" s="36"/>
      <c r="O41" s="89" t="s">
        <v>50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6" t="s">
        <v>185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6"/>
    </row>
    <row r="43" spans="2:20" ht="18" customHeight="1" x14ac:dyDescent="0.3">
      <c r="B43" s="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05" t="s">
        <v>44</v>
      </c>
      <c r="E46" s="105"/>
      <c r="F46" s="105"/>
      <c r="G46" s="105"/>
      <c r="H46" s="105"/>
      <c r="I46" s="35">
        <f>'DRIs DATA'!H8</f>
        <v>13.839</v>
      </c>
      <c r="J46" s="88" t="s">
        <v>45</v>
      </c>
      <c r="K46" s="88"/>
      <c r="L46" s="88"/>
      <c r="M46" s="88"/>
      <c r="N46" s="36"/>
      <c r="O46" s="89" t="s">
        <v>49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6" t="s">
        <v>184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10" t="s">
        <v>192</v>
      </c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/>
    </row>
    <row r="54" spans="1:20" ht="18" customHeight="1" thickBot="1" x14ac:dyDescent="0.35">
      <c r="B54" s="113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4" t="s">
        <v>165</v>
      </c>
      <c r="D69" s="84"/>
      <c r="E69" s="84"/>
      <c r="F69" s="84"/>
      <c r="G69" s="84"/>
      <c r="H69" s="85" t="s">
        <v>171</v>
      </c>
      <c r="I69" s="85"/>
      <c r="J69" s="85"/>
      <c r="K69" s="37">
        <f>ROUND('그룹 전체 사용자의 일일 입력'!B6/MAX('그룹 전체 사용자의 일일 입력'!$B$6,'그룹 전체 사용자의 일일 입력'!$C$6,'그룹 전체 사용자의 일일 입력'!$D$6),1)</f>
        <v>1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86">
        <f>ROUND('그룹 전체 사용자의 일일 입력'!D6/MAX('그룹 전체 사용자의 일일 입력'!$B$6,'그룹 전체 사용자의 일일 입력'!$C$6,'그룹 전체 사용자의 일일 입력'!$D$6),1)</f>
        <v>0.8</v>
      </c>
      <c r="P69" s="86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87" t="s">
        <v>166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4" t="s">
        <v>52</v>
      </c>
      <c r="D72" s="84"/>
      <c r="E72" s="84"/>
      <c r="F72" s="84"/>
      <c r="G72" s="84"/>
      <c r="H72" s="39"/>
      <c r="I72" s="85" t="s">
        <v>53</v>
      </c>
      <c r="J72" s="85"/>
      <c r="K72" s="37">
        <f>ROUND('DRIs DATA'!L8,1)</f>
        <v>8.4</v>
      </c>
      <c r="L72" s="37" t="s">
        <v>54</v>
      </c>
      <c r="M72" s="37">
        <f>ROUND('DRIs DATA'!K8,1)</f>
        <v>4</v>
      </c>
      <c r="N72" s="88" t="s">
        <v>55</v>
      </c>
      <c r="O72" s="88"/>
      <c r="P72" s="88"/>
      <c r="Q72" s="88"/>
      <c r="R72" s="40"/>
      <c r="S72" s="36"/>
      <c r="T72" s="6"/>
    </row>
    <row r="73" spans="2:21" ht="18" customHeight="1" x14ac:dyDescent="0.3">
      <c r="B73" s="6"/>
      <c r="C73" s="116" t="s">
        <v>182</v>
      </c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6"/>
      <c r="U73" s="13"/>
    </row>
    <row r="74" spans="2:21" ht="18" customHeight="1" thickBot="1" x14ac:dyDescent="0.35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10" t="s">
        <v>193</v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/>
    </row>
    <row r="78" spans="2:21" ht="18" customHeight="1" thickBot="1" x14ac:dyDescent="0.35">
      <c r="B78" s="113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5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6" t="s">
        <v>269</v>
      </c>
      <c r="C93" s="107"/>
      <c r="D93" s="107"/>
      <c r="E93" s="107"/>
      <c r="F93" s="107"/>
      <c r="G93" s="107"/>
      <c r="H93" s="107"/>
      <c r="I93" s="107"/>
      <c r="J93" s="108"/>
      <c r="L93" s="106" t="s">
        <v>176</v>
      </c>
      <c r="M93" s="107"/>
      <c r="N93" s="107"/>
      <c r="O93" s="107"/>
      <c r="P93" s="107"/>
      <c r="Q93" s="107"/>
      <c r="R93" s="107"/>
      <c r="S93" s="107"/>
      <c r="T93" s="108"/>
    </row>
    <row r="94" spans="1:21" ht="18" customHeight="1" x14ac:dyDescent="0.3">
      <c r="B94" s="126" t="s">
        <v>172</v>
      </c>
      <c r="C94" s="76"/>
      <c r="D94" s="76"/>
      <c r="E94" s="76"/>
      <c r="F94" s="78">
        <f>ROUND('DRIs DATA'!F16/'DRIs DATA'!C16*100,2)</f>
        <v>122.39</v>
      </c>
      <c r="G94" s="78"/>
      <c r="H94" s="76" t="s">
        <v>168</v>
      </c>
      <c r="I94" s="76"/>
      <c r="J94" s="77"/>
      <c r="L94" s="126" t="s">
        <v>172</v>
      </c>
      <c r="M94" s="76"/>
      <c r="N94" s="76"/>
      <c r="O94" s="76"/>
      <c r="P94" s="76"/>
      <c r="Q94" s="23">
        <f>ROUND('DRIs DATA'!M16/'DRIs DATA'!K16*100,2)</f>
        <v>165.87</v>
      </c>
      <c r="R94" s="76" t="s">
        <v>168</v>
      </c>
      <c r="S94" s="76"/>
      <c r="T94" s="77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10" t="s">
        <v>194</v>
      </c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2"/>
    </row>
    <row r="105" spans="2:21" ht="18" customHeight="1" thickBot="1" x14ac:dyDescent="0.35">
      <c r="B105" s="113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5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23" t="s">
        <v>265</v>
      </c>
      <c r="C120" s="124"/>
      <c r="D120" s="124"/>
      <c r="E120" s="124"/>
      <c r="F120" s="124"/>
      <c r="G120" s="124"/>
      <c r="H120" s="124"/>
      <c r="I120" s="124"/>
      <c r="J120" s="125"/>
      <c r="L120" s="123" t="s">
        <v>266</v>
      </c>
      <c r="M120" s="124"/>
      <c r="N120" s="124"/>
      <c r="O120" s="124"/>
      <c r="P120" s="124"/>
      <c r="Q120" s="124"/>
      <c r="R120" s="124"/>
      <c r="S120" s="124"/>
      <c r="T120" s="125"/>
    </row>
    <row r="121" spans="2:20" ht="18" customHeight="1" x14ac:dyDescent="0.3">
      <c r="B121" s="44" t="s">
        <v>172</v>
      </c>
      <c r="C121" s="16"/>
      <c r="D121" s="16"/>
      <c r="E121" s="15"/>
      <c r="F121" s="78">
        <f>ROUND('DRIs DATA'!F26/'DRIs DATA'!C26*100,2)</f>
        <v>271.43</v>
      </c>
      <c r="G121" s="78"/>
      <c r="H121" s="76" t="s">
        <v>167</v>
      </c>
      <c r="I121" s="76"/>
      <c r="J121" s="77"/>
      <c r="L121" s="43" t="s">
        <v>172</v>
      </c>
      <c r="M121" s="20"/>
      <c r="N121" s="20"/>
      <c r="O121" s="23"/>
      <c r="P121" s="6"/>
      <c r="Q121" s="59">
        <f>ROUND('DRIs DATA'!AH26/'DRIs DATA'!AE26*100,2)</f>
        <v>153.97</v>
      </c>
      <c r="R121" s="76" t="s">
        <v>167</v>
      </c>
      <c r="S121" s="76"/>
      <c r="T121" s="77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117" t="s">
        <v>175</v>
      </c>
      <c r="C123" s="118"/>
      <c r="D123" s="118"/>
      <c r="E123" s="118"/>
      <c r="F123" s="118"/>
      <c r="G123" s="118"/>
      <c r="H123" s="118"/>
      <c r="I123" s="118"/>
      <c r="J123" s="119"/>
      <c r="L123" s="117" t="s">
        <v>270</v>
      </c>
      <c r="M123" s="118"/>
      <c r="N123" s="118"/>
      <c r="O123" s="118"/>
      <c r="P123" s="118"/>
      <c r="Q123" s="118"/>
      <c r="R123" s="118"/>
      <c r="S123" s="118"/>
      <c r="T123" s="119"/>
    </row>
    <row r="124" spans="2:20" ht="18" customHeight="1" x14ac:dyDescent="0.3">
      <c r="B124" s="117"/>
      <c r="C124" s="118"/>
      <c r="D124" s="118"/>
      <c r="E124" s="118"/>
      <c r="F124" s="118"/>
      <c r="G124" s="118"/>
      <c r="H124" s="118"/>
      <c r="I124" s="118"/>
      <c r="J124" s="119"/>
      <c r="L124" s="117"/>
      <c r="M124" s="118"/>
      <c r="N124" s="118"/>
      <c r="O124" s="118"/>
      <c r="P124" s="118"/>
      <c r="Q124" s="118"/>
      <c r="R124" s="118"/>
      <c r="S124" s="118"/>
      <c r="T124" s="119"/>
    </row>
    <row r="125" spans="2:20" ht="18" customHeight="1" x14ac:dyDescent="0.3">
      <c r="B125" s="117"/>
      <c r="C125" s="118"/>
      <c r="D125" s="118"/>
      <c r="E125" s="118"/>
      <c r="F125" s="118"/>
      <c r="G125" s="118"/>
      <c r="H125" s="118"/>
      <c r="I125" s="118"/>
      <c r="J125" s="119"/>
      <c r="L125" s="117"/>
      <c r="M125" s="118"/>
      <c r="N125" s="118"/>
      <c r="O125" s="118"/>
      <c r="P125" s="118"/>
      <c r="Q125" s="118"/>
      <c r="R125" s="118"/>
      <c r="S125" s="118"/>
      <c r="T125" s="119"/>
    </row>
    <row r="126" spans="2:20" ht="18" customHeight="1" x14ac:dyDescent="0.3">
      <c r="B126" s="117"/>
      <c r="C126" s="118"/>
      <c r="D126" s="118"/>
      <c r="E126" s="118"/>
      <c r="F126" s="118"/>
      <c r="G126" s="118"/>
      <c r="H126" s="118"/>
      <c r="I126" s="118"/>
      <c r="J126" s="119"/>
      <c r="L126" s="117"/>
      <c r="M126" s="118"/>
      <c r="N126" s="118"/>
      <c r="O126" s="118"/>
      <c r="P126" s="118"/>
      <c r="Q126" s="118"/>
      <c r="R126" s="118"/>
      <c r="S126" s="118"/>
      <c r="T126" s="119"/>
    </row>
    <row r="127" spans="2:20" ht="18" customHeight="1" x14ac:dyDescent="0.3">
      <c r="B127" s="117"/>
      <c r="C127" s="118"/>
      <c r="D127" s="118"/>
      <c r="E127" s="118"/>
      <c r="F127" s="118"/>
      <c r="G127" s="118"/>
      <c r="H127" s="118"/>
      <c r="I127" s="118"/>
      <c r="J127" s="119"/>
      <c r="L127" s="117"/>
      <c r="M127" s="118"/>
      <c r="N127" s="118"/>
      <c r="O127" s="118"/>
      <c r="P127" s="118"/>
      <c r="Q127" s="118"/>
      <c r="R127" s="118"/>
      <c r="S127" s="118"/>
      <c r="T127" s="119"/>
    </row>
    <row r="128" spans="2:20" ht="17.25" thickBot="1" x14ac:dyDescent="0.35">
      <c r="B128" s="120"/>
      <c r="C128" s="121"/>
      <c r="D128" s="121"/>
      <c r="E128" s="121"/>
      <c r="F128" s="121"/>
      <c r="G128" s="121"/>
      <c r="H128" s="121"/>
      <c r="I128" s="121"/>
      <c r="J128" s="122"/>
      <c r="L128" s="120"/>
      <c r="M128" s="121"/>
      <c r="N128" s="121"/>
      <c r="O128" s="121"/>
      <c r="P128" s="121"/>
      <c r="Q128" s="121"/>
      <c r="R128" s="121"/>
      <c r="S128" s="121"/>
      <c r="T128" s="122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10" t="s">
        <v>263</v>
      </c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2"/>
      <c r="N130" s="58"/>
      <c r="O130" s="110" t="s">
        <v>264</v>
      </c>
      <c r="P130" s="111"/>
      <c r="Q130" s="111"/>
      <c r="R130" s="111"/>
      <c r="S130" s="111"/>
      <c r="T130" s="112"/>
    </row>
    <row r="131" spans="2:21" ht="18" customHeight="1" thickBot="1" x14ac:dyDescent="0.35">
      <c r="B131" s="113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5"/>
      <c r="N131" s="58"/>
      <c r="O131" s="113"/>
      <c r="P131" s="114"/>
      <c r="Q131" s="114"/>
      <c r="R131" s="114"/>
      <c r="S131" s="114"/>
      <c r="T131" s="11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10" t="s">
        <v>195</v>
      </c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2"/>
    </row>
    <row r="156" spans="2:21" ht="18" customHeight="1" thickBot="1" x14ac:dyDescent="0.35">
      <c r="B156" s="113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5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23" t="s">
        <v>267</v>
      </c>
      <c r="C171" s="124"/>
      <c r="D171" s="124"/>
      <c r="E171" s="124"/>
      <c r="F171" s="124"/>
      <c r="G171" s="124"/>
      <c r="H171" s="124"/>
      <c r="I171" s="124"/>
      <c r="J171" s="125"/>
      <c r="L171" s="123" t="s">
        <v>177</v>
      </c>
      <c r="M171" s="124"/>
      <c r="N171" s="124"/>
      <c r="O171" s="124"/>
      <c r="P171" s="124"/>
      <c r="Q171" s="124"/>
      <c r="R171" s="124"/>
      <c r="S171" s="125"/>
    </row>
    <row r="172" spans="2:19" ht="18" customHeight="1" x14ac:dyDescent="0.3">
      <c r="B172" s="43" t="s">
        <v>172</v>
      </c>
      <c r="C172" s="20"/>
      <c r="D172" s="20"/>
      <c r="E172" s="6"/>
      <c r="F172" s="78">
        <f>ROUND('DRIs DATA'!F36/'DRIs DATA'!C36*100,2)</f>
        <v>85.83</v>
      </c>
      <c r="G172" s="78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265.43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117" t="s">
        <v>186</v>
      </c>
      <c r="C174" s="118"/>
      <c r="D174" s="118"/>
      <c r="E174" s="118"/>
      <c r="F174" s="118"/>
      <c r="G174" s="118"/>
      <c r="H174" s="118"/>
      <c r="I174" s="118"/>
      <c r="J174" s="119"/>
      <c r="L174" s="117" t="s">
        <v>188</v>
      </c>
      <c r="M174" s="118"/>
      <c r="N174" s="118"/>
      <c r="O174" s="118"/>
      <c r="P174" s="118"/>
      <c r="Q174" s="118"/>
      <c r="R174" s="118"/>
      <c r="S174" s="119"/>
    </row>
    <row r="175" spans="2:19" ht="18" customHeight="1" x14ac:dyDescent="0.3">
      <c r="B175" s="117"/>
      <c r="C175" s="118"/>
      <c r="D175" s="118"/>
      <c r="E175" s="118"/>
      <c r="F175" s="118"/>
      <c r="G175" s="118"/>
      <c r="H175" s="118"/>
      <c r="I175" s="118"/>
      <c r="J175" s="119"/>
      <c r="L175" s="117"/>
      <c r="M175" s="118"/>
      <c r="N175" s="118"/>
      <c r="O175" s="118"/>
      <c r="P175" s="118"/>
      <c r="Q175" s="118"/>
      <c r="R175" s="118"/>
      <c r="S175" s="119"/>
    </row>
    <row r="176" spans="2:19" ht="18" customHeight="1" x14ac:dyDescent="0.3">
      <c r="B176" s="117"/>
      <c r="C176" s="118"/>
      <c r="D176" s="118"/>
      <c r="E176" s="118"/>
      <c r="F176" s="118"/>
      <c r="G176" s="118"/>
      <c r="H176" s="118"/>
      <c r="I176" s="118"/>
      <c r="J176" s="119"/>
      <c r="L176" s="117"/>
      <c r="M176" s="118"/>
      <c r="N176" s="118"/>
      <c r="O176" s="118"/>
      <c r="P176" s="118"/>
      <c r="Q176" s="118"/>
      <c r="R176" s="118"/>
      <c r="S176" s="119"/>
    </row>
    <row r="177" spans="2:19" ht="18" customHeight="1" x14ac:dyDescent="0.3">
      <c r="B177" s="117"/>
      <c r="C177" s="118"/>
      <c r="D177" s="118"/>
      <c r="E177" s="118"/>
      <c r="F177" s="118"/>
      <c r="G177" s="118"/>
      <c r="H177" s="118"/>
      <c r="I177" s="118"/>
      <c r="J177" s="119"/>
      <c r="L177" s="117"/>
      <c r="M177" s="118"/>
      <c r="N177" s="118"/>
      <c r="O177" s="118"/>
      <c r="P177" s="118"/>
      <c r="Q177" s="118"/>
      <c r="R177" s="118"/>
      <c r="S177" s="119"/>
    </row>
    <row r="178" spans="2:19" ht="18" customHeight="1" x14ac:dyDescent="0.3">
      <c r="B178" s="117"/>
      <c r="C178" s="118"/>
      <c r="D178" s="118"/>
      <c r="E178" s="118"/>
      <c r="F178" s="118"/>
      <c r="G178" s="118"/>
      <c r="H178" s="118"/>
      <c r="I178" s="118"/>
      <c r="J178" s="119"/>
      <c r="L178" s="117"/>
      <c r="M178" s="118"/>
      <c r="N178" s="118"/>
      <c r="O178" s="118"/>
      <c r="P178" s="118"/>
      <c r="Q178" s="118"/>
      <c r="R178" s="118"/>
      <c r="S178" s="119"/>
    </row>
    <row r="179" spans="2:19" ht="18" customHeight="1" x14ac:dyDescent="0.3">
      <c r="B179" s="117"/>
      <c r="C179" s="118"/>
      <c r="D179" s="118"/>
      <c r="E179" s="118"/>
      <c r="F179" s="118"/>
      <c r="G179" s="118"/>
      <c r="H179" s="118"/>
      <c r="I179" s="118"/>
      <c r="J179" s="119"/>
      <c r="L179" s="117"/>
      <c r="M179" s="118"/>
      <c r="N179" s="118"/>
      <c r="O179" s="118"/>
      <c r="P179" s="118"/>
      <c r="Q179" s="118"/>
      <c r="R179" s="118"/>
      <c r="S179" s="119"/>
    </row>
    <row r="180" spans="2:19" ht="18" customHeight="1" thickBot="1" x14ac:dyDescent="0.35">
      <c r="B180" s="120"/>
      <c r="C180" s="121"/>
      <c r="D180" s="121"/>
      <c r="E180" s="121"/>
      <c r="F180" s="121"/>
      <c r="G180" s="121"/>
      <c r="H180" s="121"/>
      <c r="I180" s="121"/>
      <c r="J180" s="122"/>
      <c r="L180" s="117"/>
      <c r="M180" s="118"/>
      <c r="N180" s="118"/>
      <c r="O180" s="118"/>
      <c r="P180" s="118"/>
      <c r="Q180" s="118"/>
      <c r="R180" s="118"/>
      <c r="S180" s="119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7"/>
      <c r="M181" s="118"/>
      <c r="N181" s="118"/>
      <c r="O181" s="118"/>
      <c r="P181" s="118"/>
      <c r="Q181" s="118"/>
      <c r="R181" s="118"/>
      <c r="S181" s="119"/>
    </row>
    <row r="182" spans="2:19" ht="18" customHeight="1" thickBot="1" x14ac:dyDescent="0.35">
      <c r="L182" s="120"/>
      <c r="M182" s="121"/>
      <c r="N182" s="121"/>
      <c r="O182" s="121"/>
      <c r="P182" s="121"/>
      <c r="Q182" s="121"/>
      <c r="R182" s="121"/>
      <c r="S182" s="122"/>
    </row>
    <row r="183" spans="2:19" ht="18" customHeight="1" x14ac:dyDescent="0.3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23" t="s">
        <v>268</v>
      </c>
      <c r="C196" s="124"/>
      <c r="D196" s="124"/>
      <c r="E196" s="124"/>
      <c r="F196" s="124"/>
      <c r="G196" s="124"/>
      <c r="H196" s="124"/>
      <c r="I196" s="124"/>
      <c r="J196" s="12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78">
        <f>ROUND('DRIs DATA'!F46/'DRIs DATA'!C46*100,2)</f>
        <v>161.46</v>
      </c>
      <c r="G197" s="78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117" t="s">
        <v>187</v>
      </c>
      <c r="C199" s="118"/>
      <c r="D199" s="118"/>
      <c r="E199" s="118"/>
      <c r="F199" s="118"/>
      <c r="G199" s="118"/>
      <c r="H199" s="118"/>
      <c r="I199" s="118"/>
      <c r="J199" s="119"/>
      <c r="S199" s="6"/>
    </row>
    <row r="200" spans="2:20" ht="18" customHeight="1" x14ac:dyDescent="0.3">
      <c r="B200" s="117"/>
      <c r="C200" s="118"/>
      <c r="D200" s="118"/>
      <c r="E200" s="118"/>
      <c r="F200" s="118"/>
      <c r="G200" s="118"/>
      <c r="H200" s="118"/>
      <c r="I200" s="118"/>
      <c r="J200" s="119"/>
      <c r="S200" s="6"/>
    </row>
    <row r="201" spans="2:20" ht="18" customHeight="1" x14ac:dyDescent="0.3">
      <c r="B201" s="117"/>
      <c r="C201" s="118"/>
      <c r="D201" s="118"/>
      <c r="E201" s="118"/>
      <c r="F201" s="118"/>
      <c r="G201" s="118"/>
      <c r="H201" s="118"/>
      <c r="I201" s="118"/>
      <c r="J201" s="119"/>
      <c r="S201" s="6"/>
    </row>
    <row r="202" spans="2:20" ht="18" customHeight="1" x14ac:dyDescent="0.3">
      <c r="B202" s="117"/>
      <c r="C202" s="118"/>
      <c r="D202" s="118"/>
      <c r="E202" s="118"/>
      <c r="F202" s="118"/>
      <c r="G202" s="118"/>
      <c r="H202" s="118"/>
      <c r="I202" s="118"/>
      <c r="J202" s="119"/>
      <c r="S202" s="6"/>
    </row>
    <row r="203" spans="2:20" ht="18" customHeight="1" x14ac:dyDescent="0.3">
      <c r="B203" s="117"/>
      <c r="C203" s="118"/>
      <c r="D203" s="118"/>
      <c r="E203" s="118"/>
      <c r="F203" s="118"/>
      <c r="G203" s="118"/>
      <c r="H203" s="118"/>
      <c r="I203" s="118"/>
      <c r="J203" s="119"/>
      <c r="S203" s="6"/>
    </row>
    <row r="204" spans="2:20" ht="18" customHeight="1" thickBot="1" x14ac:dyDescent="0.35">
      <c r="B204" s="120"/>
      <c r="C204" s="121"/>
      <c r="D204" s="121"/>
      <c r="E204" s="121"/>
      <c r="F204" s="121"/>
      <c r="G204" s="121"/>
      <c r="H204" s="121"/>
      <c r="I204" s="121"/>
      <c r="J204" s="122"/>
      <c r="S204" s="6"/>
    </row>
    <row r="205" spans="2:20" ht="18" customHeight="1" thickBot="1" x14ac:dyDescent="0.35">
      <c r="K205" s="10"/>
    </row>
    <row r="206" spans="2:20" ht="18" customHeight="1" x14ac:dyDescent="0.3">
      <c r="B206" s="110" t="s">
        <v>196</v>
      </c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2"/>
    </row>
    <row r="207" spans="2:20" ht="18" customHeight="1" thickBot="1" x14ac:dyDescent="0.35">
      <c r="B207" s="113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9" t="s">
        <v>189</v>
      </c>
      <c r="C209" s="109"/>
      <c r="D209" s="109"/>
      <c r="E209" s="109"/>
      <c r="F209" s="109"/>
      <c r="G209" s="109"/>
      <c r="H209" s="109"/>
      <c r="I209" s="24">
        <f>'DRIs DATA'!B6</f>
        <v>1600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2020-01-31T02:07:56Z</cp:lastPrinted>
  <dcterms:created xsi:type="dcterms:W3CDTF">2015-06-13T08:19:18Z</dcterms:created>
  <dcterms:modified xsi:type="dcterms:W3CDTF">2022-07-13T04:57:07Z</dcterms:modified>
</cp:coreProperties>
</file>