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06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F14" i="7" s="1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<sst xmlns="http://schemas.openxmlformats.org/spreadsheetml/2006/main" count="692" uniqueCount="338">
  <si>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</si>
  <si>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</si>
  <si>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</si>
  <si>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</si>
  <si>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</si>
  <si>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</si>
  <si>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</si>
  <si>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</si>
  <si>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</si>
  <si>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</si>
  <si>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</si>
  <si>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</si>
  <si>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</si>
  <si>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</si>
  <si>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</si>
  <si>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</si>
  <si>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</si>
  <si>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</si>
  <si>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</si>
  <si>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</si>
  <si>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</si>
  <si>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</si>
  <si>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</si>
  <si>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</si>
  <si>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</si>
  <si>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</si>
  <si>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</si>
  <si>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</si>
  <si>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</si>
  <si>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</si>
  <si>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</si>
  <si>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</si>
  <si>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</si>
  <si>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</si>
  <si>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</si>
  <si>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</si>
  <si>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</si>
  <si>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</si>
  <si>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</si>
  <si>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</si>
  <si>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</si>
  <si>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</si>
  <si>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</si>
  <si>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</si>
  <si>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</si>
  <si>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</si>
  <si>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</si>
  <si>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</si>
  <si>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</si>
  <si>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</si>
  <si>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</si>
  <si>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</si>
  <si>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</si>
  <si>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</si>
  <si>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</si>
  <si>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</si>
  <si>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</si>
  <si>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</si>
  <si>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</si>
  <si>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</si>
  <si>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</si>
  <si>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</si>
  <si>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</si>
  <si>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</si>
  <si>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</si>
  <si>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</si>
  <si>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</si>
  <si>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</si>
  <si>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</si>
  <si>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</si>
  <si>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</si>
  <si>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</si>
  <si>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</si>
  <si>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</si>
  <si>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</si>
  <si>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</si>
  <si>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</si>
  <si>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</si>
  <si>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</si>
  <si>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</si>
  <si>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</si>
  <si>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</si>
  <si>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</si>
  <si>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</si>
  <si>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</si>
  <si>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</si>
  <si>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</si>
  <si>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</si>
  <si>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</si>
  <si>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</si>
  <si>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</si>
  <si>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</si>
  <si>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</si>
  <si>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</si>
  <si>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</si>
  <si>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</si>
  <si>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</si>
  <si>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</si>
  <si>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</si>
  <si>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</si>
  <si>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</si>
  <si>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</si>
  <si>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</si>
  <si>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</si>
  <si>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</si>
  <si>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</si>
  <si>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</si>
  <si>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</si>
  <si>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</si>
  <si>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</si>
  <si>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</si>
  <si>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</si>
  <si>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</si>
  <si>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</si>
  <si>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</si>
  <si>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</si>
  <si>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</si>
  <si>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</si>
  <si>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</si>
  <si>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</si>
  <si>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</si>
  <si>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</si>
  <si>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</si>
  <si>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</si>
  <si>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</si>
  <si>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</si>
  <si>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</si>
  <si>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</si>
  <si>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</si>
  <si>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</si>
  <si>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</si>
  <si>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</si>
  <si>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</si>
  <si>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</si>
  <si>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</si>
  <si>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</si>
  <si>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</si>
  <si>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</si>
  <si>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</si>
  <si>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</si>
  <si>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</si>
  <si>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</si>
  <si>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</si>
  <si>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</si>
  <si>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</si>
  <si>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</si>
  <si>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</si>
  <si>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</si>
  <si>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</si>
  <si>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</si>
  <si>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</si>
  <si>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</si>
  <si>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</si>
  <si>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</si>
  <si>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</si>
  <si>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</si>
  <si>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</si>
  <si>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</si>
  <si>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</si>
  <si>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</si>
  <si>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</si>
  <si>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</si>
  <si>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</si>
  <si>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</si>
  <si>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</si>
  <si>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</si>
  <si>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</si>
  <si>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</si>
  <si>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</si>
  <si>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</si>
  <si>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</si>
  <si>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</si>
  <si>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</si>
  <si>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</si>
  <si>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</si>
  <si>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</si>
  <si>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</si>
  <si>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</si>
  <si>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</si>
  <si>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</si>
  <si>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</si>
  <si>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</si>
  <si>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</si>
  <si>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</si>
  <si>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</si>
  <si>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</si>
  <si>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</si>
  <si>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</si>
  <si>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</si>
  <si>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</si>
  <si>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</si>
  <si>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</si>
  <si>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</si>
  <si>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</si>
  <si>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</si>
  <si>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</si>
  <si>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</si>
  <si>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</si>
  <si>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</si>
  <si>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</si>
  <si>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</si>
  <si>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</si>
  <si>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</si>
  <si>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</si>
  <si>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</si>
  <si>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</si>
  <si>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</si>
  <si>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</si>
  <si>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</si>
  <si>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</si>
  <si>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</si>
  <si>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</si>
  <si>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</si>
  <si>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</si>
  <si>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</si>
  <si>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</si>
  <si>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</si>
  <si>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</si>
  <si>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</si>
  <si>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</si>
  <si>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</si>
  <si>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</si>
  <si>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</si>
  <si>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</si>
  <si>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</si>
  <si>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</si>
  <si>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</si>
  <si>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</si>
  <si>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</si>
  <si>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</si>
  <si>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</si>
  <si>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</si>
  <si>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</si>
  <si>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</si>
  <si>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</si>
  <si>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</si>
  <si>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</si>
  <si>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</si>
  <si>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</si>
  <si>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</si>
  <si>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</si>
  <si>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</si>
  <si>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</si>
  <si>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</si>
  <si>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</si>
  <si>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</si>
  <si>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</si>
  <si>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</si>
  <si>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</si>
  <si>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</si>
  <si>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</si>
  <si>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</si>
  <si>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</si>
  <si>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</si>
  <si>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</si>
  <si>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</si>
  <si>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</si>
  <si>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</si>
  <si>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</si>
  <si>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</si>
  <si>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</si>
  <si>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</si>
  <si>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</si>
  <si>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</si>
  <si>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</si>
  <si>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</si>
  <si>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</si>
  <si>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</si>
  <si>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</si>
  <si>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</si>
  <si>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</si>
  <si>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</si>
  <si>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</si>
  <si>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</si>
  <si>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</si>
  <si>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</si>
  <si>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M</t>
  </si>
  <si>
    <t>지용성 비타민</t>
    <phoneticPr fontId="1" type="noConversion"/>
  </si>
  <si>
    <t>비타민K</t>
    <phoneticPr fontId="1" type="noConversion"/>
  </si>
  <si>
    <t>엽산</t>
    <phoneticPr fontId="1" type="noConversion"/>
  </si>
  <si>
    <t>엽산(μg DFE/일)</t>
    <phoneticPr fontId="1" type="noConversion"/>
  </si>
  <si>
    <t>인</t>
    <phoneticPr fontId="1" type="noConversion"/>
  </si>
  <si>
    <t>몰리브덴(ug/일)</t>
    <phoneticPr fontId="1" type="noConversion"/>
  </si>
  <si>
    <t>단백질(g/일)</t>
    <phoneticPr fontId="1" type="noConversion"/>
  </si>
  <si>
    <t>권장섭취량</t>
    <phoneticPr fontId="1" type="noConversion"/>
  </si>
  <si>
    <t>섭취량</t>
    <phoneticPr fontId="1" type="noConversion"/>
  </si>
  <si>
    <t>충분섭취량</t>
    <phoneticPr fontId="1" type="noConversion"/>
  </si>
  <si>
    <t>H1800189</t>
  </si>
  <si>
    <t>박강우</t>
  </si>
  <si>
    <t>정보</t>
    <phoneticPr fontId="1" type="noConversion"/>
  </si>
  <si>
    <t>(설문지 : FFQ 95문항 설문지, 사용자 : 박강우, ID : H1800189)</t>
  </si>
  <si>
    <t>출력시각</t>
    <phoneticPr fontId="1" type="noConversion"/>
  </si>
  <si>
    <t>2023년 05월 10일 13:27:10</t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</si>
  <si>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</si>
  <si>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</si>
  <si>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</si>
  <si>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</si>
  <si>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식이섬유</t>
    <phoneticPr fontId="1" type="noConversion"/>
  </si>
  <si>
    <t>필요추정량</t>
    <phoneticPr fontId="1" type="noConversion"/>
  </si>
  <si>
    <t>지방</t>
    <phoneticPr fontId="1" type="noConversion"/>
  </si>
  <si>
    <t>n-3불포화</t>
    <phoneticPr fontId="1" type="noConversion"/>
  </si>
  <si>
    <t>n-6불포화</t>
    <phoneticPr fontId="1" type="noConversion"/>
  </si>
  <si>
    <t>평균필요량</t>
    <phoneticPr fontId="1" type="noConversion"/>
  </si>
  <si>
    <t>상한섭취량</t>
    <phoneticPr fontId="1" type="noConversion"/>
  </si>
  <si>
    <t>적정비율(최소)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</si>
  <si>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</si>
  <si>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</si>
  <si>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</si>
  <si>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</si>
  <si>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</si>
  <si>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</si>
  <si>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</si>
  <si>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</si>
  <si>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</si>
  <si>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</si>
  <si>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</si>
  <si>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</si>
  <si>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</si>
  <si>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</si>
  <si>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</si>
  <si>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</si>
  <si>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다량 무기질</t>
    <phoneticPr fontId="1" type="noConversion"/>
  </si>
  <si>
    <t>칼슘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</si>
  <si>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</si>
  <si>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</si>
  <si>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</si>
  <si>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</si>
  <si>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</si>
  <si>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</si>
  <si>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</si>
  <si>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</si>
  <si>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</si>
  <si>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</si>
  <si>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</si>
  <si>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</si>
  <si>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</si>
  <si>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</si>
  <si>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크롬(ug/일)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</si>
</sst>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116.928055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6693696"/>
        <c:axId val="566694088"/>
      </c:barChart>
      <c:catAx>
        <c:axId val="5666936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6694088"/>
        <c:crosses val="autoZero"/>
        <c:auto val="1"/>
        <c:lblAlgn val="ctr"/>
        <c:lblOffset val="100"/>
        <c:noMultiLvlLbl val="0"/>
      </c:catAx>
      <c:valAx>
        <c:axId val="5666940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66936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4.0417810000000003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8898672"/>
        <c:axId val="558899064"/>
      </c:barChart>
      <c:catAx>
        <c:axId val="5588986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8899064"/>
        <c:crosses val="autoZero"/>
        <c:auto val="1"/>
        <c:lblAlgn val="ctr"/>
        <c:lblOffset val="100"/>
        <c:noMultiLvlLbl val="0"/>
      </c:catAx>
      <c:valAx>
        <c:axId val="5588990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8898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1.3777585999999999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8901024"/>
        <c:axId val="558897888"/>
      </c:barChart>
      <c:catAx>
        <c:axId val="5589010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8897888"/>
        <c:crosses val="autoZero"/>
        <c:auto val="1"/>
        <c:lblAlgn val="ctr"/>
        <c:lblOffset val="100"/>
        <c:noMultiLvlLbl val="0"/>
      </c:catAx>
      <c:valAx>
        <c:axId val="5588978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8901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1930.5052000000001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8900240"/>
        <c:axId val="558900632"/>
      </c:barChart>
      <c:catAx>
        <c:axId val="558900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8900632"/>
        <c:crosses val="autoZero"/>
        <c:auto val="1"/>
        <c:lblAlgn val="ctr"/>
        <c:lblOffset val="100"/>
        <c:noMultiLvlLbl val="0"/>
      </c:catAx>
      <c:valAx>
        <c:axId val="5589006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8900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5552.9780000000001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9886976"/>
        <c:axId val="559892072"/>
      </c:barChart>
      <c:catAx>
        <c:axId val="559886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9892072"/>
        <c:crosses val="autoZero"/>
        <c:auto val="1"/>
        <c:lblAlgn val="ctr"/>
        <c:lblOffset val="100"/>
        <c:noMultiLvlLbl val="0"/>
      </c:catAx>
      <c:valAx>
        <c:axId val="559892072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9886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194.64148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9888936"/>
        <c:axId val="559887368"/>
      </c:barChart>
      <c:catAx>
        <c:axId val="5598889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9887368"/>
        <c:crosses val="autoZero"/>
        <c:auto val="1"/>
        <c:lblAlgn val="ctr"/>
        <c:lblOffset val="100"/>
        <c:noMultiLvlLbl val="0"/>
      </c:catAx>
      <c:valAx>
        <c:axId val="5598873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9888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194.90593000000001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9892464"/>
        <c:axId val="559886192"/>
      </c:barChart>
      <c:catAx>
        <c:axId val="559892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9886192"/>
        <c:crosses val="autoZero"/>
        <c:auto val="1"/>
        <c:lblAlgn val="ctr"/>
        <c:lblOffset val="100"/>
        <c:noMultiLvlLbl val="0"/>
      </c:catAx>
      <c:valAx>
        <c:axId val="5598861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9892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18.179303999999998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9888544"/>
        <c:axId val="559888152"/>
      </c:barChart>
      <c:catAx>
        <c:axId val="559888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9888152"/>
        <c:crosses val="autoZero"/>
        <c:auto val="1"/>
        <c:lblAlgn val="ctr"/>
        <c:lblOffset val="100"/>
        <c:noMultiLvlLbl val="0"/>
      </c:catAx>
      <c:valAx>
        <c:axId val="55988815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9888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1711.7548999999999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9890112"/>
        <c:axId val="559890896"/>
      </c:barChart>
      <c:catAx>
        <c:axId val="559890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9890896"/>
        <c:crosses val="autoZero"/>
        <c:auto val="1"/>
        <c:lblAlgn val="ctr"/>
        <c:lblOffset val="100"/>
        <c:noMultiLvlLbl val="0"/>
      </c:catAx>
      <c:valAx>
        <c:axId val="559890896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9890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0.13491142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9891288"/>
        <c:axId val="559893248"/>
      </c:barChart>
      <c:catAx>
        <c:axId val="559891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9893248"/>
        <c:crosses val="autoZero"/>
        <c:auto val="1"/>
        <c:lblAlgn val="ctr"/>
        <c:lblOffset val="100"/>
        <c:noMultiLvlLbl val="0"/>
      </c:catAx>
      <c:valAx>
        <c:axId val="5598932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9891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5.4273714999999996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9891680"/>
        <c:axId val="710053632"/>
      </c:barChart>
      <c:catAx>
        <c:axId val="5598916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10053632"/>
        <c:crosses val="autoZero"/>
        <c:auto val="1"/>
        <c:lblAlgn val="ctr"/>
        <c:lblOffset val="100"/>
        <c:noMultiLvlLbl val="0"/>
      </c:catAx>
      <c:valAx>
        <c:axId val="71005363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9891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47.368625999999999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6696832"/>
        <c:axId val="566690560"/>
      </c:barChart>
      <c:catAx>
        <c:axId val="5666968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6690560"/>
        <c:crosses val="autoZero"/>
        <c:auto val="1"/>
        <c:lblAlgn val="ctr"/>
        <c:lblOffset val="100"/>
        <c:noMultiLvlLbl val="0"/>
      </c:catAx>
      <c:valAx>
        <c:axId val="56669056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66968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340.73117000000002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10058336"/>
        <c:axId val="710054416"/>
      </c:barChart>
      <c:catAx>
        <c:axId val="7100583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10054416"/>
        <c:crosses val="autoZero"/>
        <c:auto val="1"/>
        <c:lblAlgn val="ctr"/>
        <c:lblOffset val="100"/>
        <c:noMultiLvlLbl val="0"/>
      </c:catAx>
      <c:valAx>
        <c:axId val="7100544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10058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140.46956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10055984"/>
        <c:axId val="710052848"/>
      </c:barChart>
      <c:catAx>
        <c:axId val="710055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10052848"/>
        <c:crosses val="autoZero"/>
        <c:auto val="1"/>
        <c:lblAlgn val="ctr"/>
        <c:lblOffset val="100"/>
        <c:noMultiLvlLbl val="0"/>
      </c:catAx>
      <c:valAx>
        <c:axId val="7100528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10055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9.9329999999999998</c:v>
                </c:pt>
                <c:pt idx="1">
                  <c:v>17.253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710059120"/>
        <c:axId val="710053240"/>
      </c:barChart>
      <c:catAx>
        <c:axId val="710059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10053240"/>
        <c:crosses val="autoZero"/>
        <c:auto val="1"/>
        <c:lblAlgn val="ctr"/>
        <c:lblOffset val="100"/>
        <c:noMultiLvlLbl val="0"/>
      </c:catAx>
      <c:valAx>
        <c:axId val="7100532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10059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15.671967499999999</c:v>
                </c:pt>
                <c:pt idx="1">
                  <c:v>19.674424999999999</c:v>
                </c:pt>
                <c:pt idx="2">
                  <c:v>19.642365999999999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1281.7563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10056376"/>
        <c:axId val="710056768"/>
      </c:barChart>
      <c:catAx>
        <c:axId val="710056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10056768"/>
        <c:crosses val="autoZero"/>
        <c:auto val="1"/>
        <c:lblAlgn val="ctr"/>
        <c:lblOffset val="100"/>
        <c:noMultiLvlLbl val="0"/>
      </c:catAx>
      <c:valAx>
        <c:axId val="71005676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10056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37.704357000000002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10057160"/>
        <c:axId val="710051672"/>
      </c:barChart>
      <c:catAx>
        <c:axId val="7100571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10051672"/>
        <c:crosses val="autoZero"/>
        <c:auto val="1"/>
        <c:lblAlgn val="ctr"/>
        <c:lblOffset val="100"/>
        <c:noMultiLvlLbl val="0"/>
      </c:catAx>
      <c:valAx>
        <c:axId val="7100516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10057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72.686000000000007</c:v>
                </c:pt>
                <c:pt idx="1">
                  <c:v>10.622999999999999</c:v>
                </c:pt>
                <c:pt idx="2">
                  <c:v>16.690999999999999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710057944"/>
        <c:axId val="710052064"/>
      </c:barChart>
      <c:catAx>
        <c:axId val="7100579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10052064"/>
        <c:crosses val="autoZero"/>
        <c:auto val="1"/>
        <c:lblAlgn val="ctr"/>
        <c:lblOffset val="100"/>
        <c:noMultiLvlLbl val="0"/>
      </c:catAx>
      <c:valAx>
        <c:axId val="7100520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100579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2200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3194.8022000000001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10351856"/>
        <c:axId val="110349504"/>
      </c:barChart>
      <c:catAx>
        <c:axId val="1103518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0349504"/>
        <c:crosses val="autoZero"/>
        <c:auto val="1"/>
        <c:lblAlgn val="ctr"/>
        <c:lblOffset val="100"/>
        <c:noMultiLvlLbl val="0"/>
      </c:catAx>
      <c:valAx>
        <c:axId val="11034950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103518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210.17982000000001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10352640"/>
        <c:axId val="110347152"/>
      </c:barChart>
      <c:catAx>
        <c:axId val="1103526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0347152"/>
        <c:crosses val="autoZero"/>
        <c:auto val="1"/>
        <c:lblAlgn val="ctr"/>
        <c:lblOffset val="100"/>
        <c:noMultiLvlLbl val="0"/>
      </c:catAx>
      <c:valAx>
        <c:axId val="11034715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10352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897.21140000000003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10351072"/>
        <c:axId val="110349896"/>
      </c:barChart>
      <c:catAx>
        <c:axId val="1103510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0349896"/>
        <c:crosses val="autoZero"/>
        <c:auto val="1"/>
        <c:lblAlgn val="ctr"/>
        <c:lblOffset val="100"/>
        <c:noMultiLvlLbl val="0"/>
      </c:catAx>
      <c:valAx>
        <c:axId val="1103498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10351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5.669556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6697224"/>
        <c:axId val="543098848"/>
      </c:barChart>
      <c:catAx>
        <c:axId val="5666972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3098848"/>
        <c:crosses val="autoZero"/>
        <c:auto val="1"/>
        <c:lblAlgn val="ctr"/>
        <c:lblOffset val="100"/>
        <c:noMultiLvlLbl val="0"/>
      </c:catAx>
      <c:valAx>
        <c:axId val="5430988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66972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12067.668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10350288"/>
        <c:axId val="110352248"/>
      </c:barChart>
      <c:catAx>
        <c:axId val="110350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0352248"/>
        <c:crosses val="autoZero"/>
        <c:auto val="1"/>
        <c:lblAlgn val="ctr"/>
        <c:lblOffset val="100"/>
        <c:noMultiLvlLbl val="0"/>
      </c:catAx>
      <c:valAx>
        <c:axId val="1103522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10350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26.515820999999999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10353424"/>
        <c:axId val="110346368"/>
      </c:barChart>
      <c:catAx>
        <c:axId val="1103534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0346368"/>
        <c:crosses val="autoZero"/>
        <c:auto val="1"/>
        <c:lblAlgn val="ctr"/>
        <c:lblOffset val="100"/>
        <c:noMultiLvlLbl val="0"/>
      </c:catAx>
      <c:valAx>
        <c:axId val="1103463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10353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3.3617783000000001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10347544"/>
        <c:axId val="110347936"/>
      </c:barChart>
      <c:catAx>
        <c:axId val="110347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0347936"/>
        <c:crosses val="autoZero"/>
        <c:auto val="1"/>
        <c:lblAlgn val="ctr"/>
        <c:lblOffset val="100"/>
        <c:noMultiLvlLbl val="0"/>
      </c:catAx>
      <c:valAx>
        <c:axId val="1103479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10347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513.39890000000003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3102376"/>
        <c:axId val="543103944"/>
      </c:barChart>
      <c:catAx>
        <c:axId val="543102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3103944"/>
        <c:crosses val="autoZero"/>
        <c:auto val="1"/>
        <c:lblAlgn val="ctr"/>
        <c:lblOffset val="100"/>
        <c:noMultiLvlLbl val="0"/>
      </c:catAx>
      <c:valAx>
        <c:axId val="5431039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31023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2.5777397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19555936"/>
        <c:axId val="419557112"/>
      </c:barChart>
      <c:catAx>
        <c:axId val="4195559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19557112"/>
        <c:crosses val="autoZero"/>
        <c:auto val="1"/>
        <c:lblAlgn val="ctr"/>
        <c:lblOffset val="100"/>
        <c:noMultiLvlLbl val="0"/>
      </c:catAx>
      <c:valAx>
        <c:axId val="41955711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19555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27.949642000000001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8901416"/>
        <c:axId val="558902592"/>
      </c:barChart>
      <c:catAx>
        <c:axId val="558901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8902592"/>
        <c:crosses val="autoZero"/>
        <c:auto val="1"/>
        <c:lblAlgn val="ctr"/>
        <c:lblOffset val="100"/>
        <c:noMultiLvlLbl val="0"/>
      </c:catAx>
      <c:valAx>
        <c:axId val="5589025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8901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3.3617783000000001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8898280"/>
        <c:axId val="558901808"/>
      </c:barChart>
      <c:catAx>
        <c:axId val="558898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8901808"/>
        <c:crosses val="autoZero"/>
        <c:auto val="1"/>
        <c:lblAlgn val="ctr"/>
        <c:lblOffset val="100"/>
        <c:noMultiLvlLbl val="0"/>
      </c:catAx>
      <c:valAx>
        <c:axId val="5589018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8898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1106.3562999999999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8896712"/>
        <c:axId val="558895536"/>
      </c:barChart>
      <c:catAx>
        <c:axId val="558896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8895536"/>
        <c:crosses val="autoZero"/>
        <c:auto val="1"/>
        <c:lblAlgn val="ctr"/>
        <c:lblOffset val="100"/>
        <c:noMultiLvlLbl val="0"/>
      </c:catAx>
      <c:valAx>
        <c:axId val="5588955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8896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12.443892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8895928"/>
        <c:axId val="558897496"/>
      </c:barChart>
      <c:catAx>
        <c:axId val="558895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8897496"/>
        <c:crosses val="autoZero"/>
        <c:auto val="1"/>
        <c:lblAlgn val="ctr"/>
        <c:lblOffset val="100"/>
        <c:noMultiLvlLbl val="0"/>
      </c:catAx>
      <c:valAx>
        <c:axId val="5588974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8895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박강우, ID : H1800189)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2023년 05월 10일 13:27:10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68" t="s">
        <v>197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7" t="s">
        <v>56</v>
      </c>
      <c r="B4" s="67"/>
      <c r="C4" s="67"/>
      <c r="D4" s="46"/>
      <c r="E4" s="69" t="s">
        <v>198</v>
      </c>
      <c r="F4" s="70"/>
      <c r="G4" s="70"/>
      <c r="H4" s="71"/>
      <c r="I4" s="46"/>
      <c r="J4" s="69" t="s">
        <v>199</v>
      </c>
      <c r="K4" s="70"/>
      <c r="L4" s="71"/>
      <c r="M4" s="46"/>
      <c r="N4" s="67" t="s">
        <v>200</v>
      </c>
      <c r="O4" s="67"/>
      <c r="P4" s="67"/>
      <c r="Q4" s="67"/>
      <c r="R4" s="67"/>
      <c r="S4" s="67"/>
      <c r="T4" s="46"/>
      <c r="U4" s="67" t="s">
        <v>201</v>
      </c>
      <c r="V4" s="67"/>
      <c r="W4" s="67"/>
      <c r="X4" s="67"/>
      <c r="Y4" s="67"/>
      <c r="Z4" s="67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2200</v>
      </c>
      <c r="C6" s="59">
        <f>'DRIs DATA 입력'!C6</f>
        <v>3194.8022000000001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116.928055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47.368625999999999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72.686000000000007</v>
      </c>
      <c r="G8" s="59">
        <f>'DRIs DATA 입력'!G8</f>
        <v>10.622999999999999</v>
      </c>
      <c r="H8" s="59">
        <f>'DRIs DATA 입력'!H8</f>
        <v>16.690999999999999</v>
      </c>
      <c r="I8" s="46"/>
      <c r="J8" s="59" t="s">
        <v>216</v>
      </c>
      <c r="K8" s="59">
        <f>'DRIs DATA 입력'!K8</f>
        <v>9.9329999999999998</v>
      </c>
      <c r="L8" s="59">
        <f>'DRIs DATA 입력'!L8</f>
        <v>17.253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66" t="s">
        <v>217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7" t="s">
        <v>218</v>
      </c>
      <c r="B14" s="67"/>
      <c r="C14" s="67"/>
      <c r="D14" s="67"/>
      <c r="E14" s="67"/>
      <c r="F14" s="67"/>
      <c r="G14" s="46"/>
      <c r="H14" s="67" t="s">
        <v>219</v>
      </c>
      <c r="I14" s="67"/>
      <c r="J14" s="67"/>
      <c r="K14" s="67"/>
      <c r="L14" s="67"/>
      <c r="M14" s="67"/>
      <c r="N14" s="46"/>
      <c r="O14" s="67" t="s">
        <v>220</v>
      </c>
      <c r="P14" s="67"/>
      <c r="Q14" s="67"/>
      <c r="R14" s="67"/>
      <c r="S14" s="67"/>
      <c r="T14" s="67"/>
      <c r="U14" s="46"/>
      <c r="V14" s="67" t="s">
        <v>221</v>
      </c>
      <c r="W14" s="67"/>
      <c r="X14" s="67"/>
      <c r="Y14" s="67"/>
      <c r="Z14" s="67"/>
      <c r="AA14" s="6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1281.7563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37.704357000000002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5.669556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513.39890000000003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66" t="s">
        <v>223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224</v>
      </c>
      <c r="B24" s="67"/>
      <c r="C24" s="67"/>
      <c r="D24" s="67"/>
      <c r="E24" s="67"/>
      <c r="F24" s="67"/>
      <c r="G24" s="46"/>
      <c r="H24" s="67" t="s">
        <v>225</v>
      </c>
      <c r="I24" s="67"/>
      <c r="J24" s="67"/>
      <c r="K24" s="67"/>
      <c r="L24" s="67"/>
      <c r="M24" s="67"/>
      <c r="N24" s="46"/>
      <c r="O24" s="67" t="s">
        <v>226</v>
      </c>
      <c r="P24" s="67"/>
      <c r="Q24" s="67"/>
      <c r="R24" s="67"/>
      <c r="S24" s="67"/>
      <c r="T24" s="67"/>
      <c r="U24" s="46"/>
      <c r="V24" s="67" t="s">
        <v>227</v>
      </c>
      <c r="W24" s="67"/>
      <c r="X24" s="67"/>
      <c r="Y24" s="67"/>
      <c r="Z24" s="67"/>
      <c r="AA24" s="67"/>
      <c r="AB24" s="46"/>
      <c r="AC24" s="67" t="s">
        <v>228</v>
      </c>
      <c r="AD24" s="67"/>
      <c r="AE24" s="67"/>
      <c r="AF24" s="67"/>
      <c r="AG24" s="67"/>
      <c r="AH24" s="67"/>
      <c r="AI24" s="46"/>
      <c r="AJ24" s="67" t="s">
        <v>229</v>
      </c>
      <c r="AK24" s="67"/>
      <c r="AL24" s="67"/>
      <c r="AM24" s="67"/>
      <c r="AN24" s="67"/>
      <c r="AO24" s="67"/>
      <c r="AP24" s="46"/>
      <c r="AQ24" s="67" t="s">
        <v>230</v>
      </c>
      <c r="AR24" s="67"/>
      <c r="AS24" s="67"/>
      <c r="AT24" s="67"/>
      <c r="AU24" s="67"/>
      <c r="AV24" s="67"/>
      <c r="AW24" s="46"/>
      <c r="AX24" s="67" t="s">
        <v>231</v>
      </c>
      <c r="AY24" s="67"/>
      <c r="AZ24" s="67"/>
      <c r="BA24" s="67"/>
      <c r="BB24" s="67"/>
      <c r="BC24" s="67"/>
      <c r="BD24" s="46"/>
      <c r="BE24" s="67" t="s">
        <v>232</v>
      </c>
      <c r="BF24" s="67"/>
      <c r="BG24" s="67"/>
      <c r="BH24" s="67"/>
      <c r="BI24" s="67"/>
      <c r="BJ24" s="67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210.17982000000001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3.1533465000000001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2.5777397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27.949642000000001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3.3617783000000001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1106.3562999999999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12.443892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4.0417810000000003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1.3777585999999999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66" t="s">
        <v>234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7" t="s">
        <v>235</v>
      </c>
      <c r="B34" s="67"/>
      <c r="C34" s="67"/>
      <c r="D34" s="67"/>
      <c r="E34" s="67"/>
      <c r="F34" s="67"/>
      <c r="G34" s="46"/>
      <c r="H34" s="67" t="s">
        <v>236</v>
      </c>
      <c r="I34" s="67"/>
      <c r="J34" s="67"/>
      <c r="K34" s="67"/>
      <c r="L34" s="67"/>
      <c r="M34" s="67"/>
      <c r="N34" s="46"/>
      <c r="O34" s="67" t="s">
        <v>237</v>
      </c>
      <c r="P34" s="67"/>
      <c r="Q34" s="67"/>
      <c r="R34" s="67"/>
      <c r="S34" s="67"/>
      <c r="T34" s="67"/>
      <c r="U34" s="46"/>
      <c r="V34" s="67" t="s">
        <v>238</v>
      </c>
      <c r="W34" s="67"/>
      <c r="X34" s="67"/>
      <c r="Y34" s="67"/>
      <c r="Z34" s="67"/>
      <c r="AA34" s="67"/>
      <c r="AB34" s="46"/>
      <c r="AC34" s="67" t="s">
        <v>239</v>
      </c>
      <c r="AD34" s="67"/>
      <c r="AE34" s="67"/>
      <c r="AF34" s="67"/>
      <c r="AG34" s="67"/>
      <c r="AH34" s="67"/>
      <c r="AI34" s="46"/>
      <c r="AJ34" s="67" t="s">
        <v>240</v>
      </c>
      <c r="AK34" s="67"/>
      <c r="AL34" s="67"/>
      <c r="AM34" s="67"/>
      <c r="AN34" s="67"/>
      <c r="AO34" s="67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897.21140000000003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1930.5052000000001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12067.668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5552.9780000000001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194.64148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194.90593000000001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66" t="s">
        <v>241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  <c r="BK43" s="46"/>
    </row>
    <row r="44" spans="1:68" x14ac:dyDescent="0.3">
      <c r="A44" s="67" t="s">
        <v>242</v>
      </c>
      <c r="B44" s="67"/>
      <c r="C44" s="67"/>
      <c r="D44" s="67"/>
      <c r="E44" s="67"/>
      <c r="F44" s="67"/>
      <c r="G44" s="46"/>
      <c r="H44" s="67" t="s">
        <v>243</v>
      </c>
      <c r="I44" s="67"/>
      <c r="J44" s="67"/>
      <c r="K44" s="67"/>
      <c r="L44" s="67"/>
      <c r="M44" s="67"/>
      <c r="N44" s="46"/>
      <c r="O44" s="67" t="s">
        <v>244</v>
      </c>
      <c r="P44" s="67"/>
      <c r="Q44" s="67"/>
      <c r="R44" s="67"/>
      <c r="S44" s="67"/>
      <c r="T44" s="67"/>
      <c r="U44" s="46"/>
      <c r="V44" s="67" t="s">
        <v>245</v>
      </c>
      <c r="W44" s="67"/>
      <c r="X44" s="67"/>
      <c r="Y44" s="67"/>
      <c r="Z44" s="67"/>
      <c r="AA44" s="67"/>
      <c r="AB44" s="46"/>
      <c r="AC44" s="67" t="s">
        <v>246</v>
      </c>
      <c r="AD44" s="67"/>
      <c r="AE44" s="67"/>
      <c r="AF44" s="67"/>
      <c r="AG44" s="67"/>
      <c r="AH44" s="67"/>
      <c r="AI44" s="46"/>
      <c r="AJ44" s="67" t="s">
        <v>247</v>
      </c>
      <c r="AK44" s="67"/>
      <c r="AL44" s="67"/>
      <c r="AM44" s="67"/>
      <c r="AN44" s="67"/>
      <c r="AO44" s="67"/>
      <c r="AP44" s="46"/>
      <c r="AQ44" s="67" t="s">
        <v>248</v>
      </c>
      <c r="AR44" s="67"/>
      <c r="AS44" s="67"/>
      <c r="AT44" s="67"/>
      <c r="AU44" s="67"/>
      <c r="AV44" s="67"/>
      <c r="AW44" s="46"/>
      <c r="AX44" s="67" t="s">
        <v>249</v>
      </c>
      <c r="AY44" s="67"/>
      <c r="AZ44" s="67"/>
      <c r="BA44" s="67"/>
      <c r="BB44" s="67"/>
      <c r="BC44" s="67"/>
      <c r="BD44" s="46"/>
      <c r="BE44" s="67" t="s">
        <v>250</v>
      </c>
      <c r="BF44" s="67"/>
      <c r="BG44" s="67"/>
      <c r="BH44" s="67"/>
      <c r="BI44" s="67"/>
      <c r="BJ44" s="67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26.515820999999999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18.179303999999998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1711.7548999999999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0.13491142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5.4273714999999996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340.73117000000002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140.46956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K26" sqref="K26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289</v>
      </c>
      <c r="B1" s="61" t="s">
        <v>290</v>
      </c>
      <c r="G1" s="62" t="s">
        <v>291</v>
      </c>
      <c r="H1" s="61" t="s">
        <v>292</v>
      </c>
    </row>
    <row r="3" spans="1:27" x14ac:dyDescent="0.3">
      <c r="A3" s="68" t="s">
        <v>293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</row>
    <row r="4" spans="1:27" x14ac:dyDescent="0.3">
      <c r="A4" s="67" t="s">
        <v>294</v>
      </c>
      <c r="B4" s="67"/>
      <c r="C4" s="67"/>
      <c r="E4" s="69" t="s">
        <v>295</v>
      </c>
      <c r="F4" s="70"/>
      <c r="G4" s="70"/>
      <c r="H4" s="71"/>
      <c r="J4" s="69" t="s">
        <v>296</v>
      </c>
      <c r="K4" s="70"/>
      <c r="L4" s="71"/>
      <c r="N4" s="67" t="s">
        <v>46</v>
      </c>
      <c r="O4" s="67"/>
      <c r="P4" s="67"/>
      <c r="Q4" s="67"/>
      <c r="R4" s="67"/>
      <c r="S4" s="67"/>
      <c r="U4" s="67" t="s">
        <v>297</v>
      </c>
      <c r="V4" s="67"/>
      <c r="W4" s="67"/>
      <c r="X4" s="67"/>
      <c r="Y4" s="67"/>
      <c r="Z4" s="67"/>
    </row>
    <row r="5" spans="1:27" x14ac:dyDescent="0.3">
      <c r="A5" s="65"/>
      <c r="B5" s="65" t="s">
        <v>298</v>
      </c>
      <c r="C5" s="65" t="s">
        <v>285</v>
      </c>
      <c r="E5" s="65"/>
      <c r="F5" s="65" t="s">
        <v>50</v>
      </c>
      <c r="G5" s="65" t="s">
        <v>299</v>
      </c>
      <c r="H5" s="65" t="s">
        <v>46</v>
      </c>
      <c r="J5" s="65"/>
      <c r="K5" s="65" t="s">
        <v>300</v>
      </c>
      <c r="L5" s="65" t="s">
        <v>301</v>
      </c>
      <c r="N5" s="65"/>
      <c r="O5" s="65" t="s">
        <v>302</v>
      </c>
      <c r="P5" s="65" t="s">
        <v>284</v>
      </c>
      <c r="Q5" s="65" t="s">
        <v>286</v>
      </c>
      <c r="R5" s="65" t="s">
        <v>303</v>
      </c>
      <c r="S5" s="65" t="s">
        <v>285</v>
      </c>
      <c r="U5" s="65"/>
      <c r="V5" s="65" t="s">
        <v>302</v>
      </c>
      <c r="W5" s="65" t="s">
        <v>284</v>
      </c>
      <c r="X5" s="65" t="s">
        <v>286</v>
      </c>
      <c r="Y5" s="65" t="s">
        <v>303</v>
      </c>
      <c r="Z5" s="65" t="s">
        <v>285</v>
      </c>
    </row>
    <row r="6" spans="1:27" x14ac:dyDescent="0.3">
      <c r="A6" s="65" t="s">
        <v>294</v>
      </c>
      <c r="B6" s="65">
        <v>2200</v>
      </c>
      <c r="C6" s="65">
        <v>3194.8022000000001</v>
      </c>
      <c r="E6" s="65" t="s">
        <v>304</v>
      </c>
      <c r="F6" s="65">
        <v>55</v>
      </c>
      <c r="G6" s="65">
        <v>15</v>
      </c>
      <c r="H6" s="65">
        <v>7</v>
      </c>
      <c r="J6" s="65" t="s">
        <v>304</v>
      </c>
      <c r="K6" s="65">
        <v>0.1</v>
      </c>
      <c r="L6" s="65">
        <v>4</v>
      </c>
      <c r="N6" s="65" t="s">
        <v>283</v>
      </c>
      <c r="O6" s="65">
        <v>50</v>
      </c>
      <c r="P6" s="65">
        <v>60</v>
      </c>
      <c r="Q6" s="65">
        <v>0</v>
      </c>
      <c r="R6" s="65">
        <v>0</v>
      </c>
      <c r="S6" s="65">
        <v>116.928055</v>
      </c>
      <c r="U6" s="65" t="s">
        <v>305</v>
      </c>
      <c r="V6" s="65">
        <v>0</v>
      </c>
      <c r="W6" s="65">
        <v>0</v>
      </c>
      <c r="X6" s="65">
        <v>25</v>
      </c>
      <c r="Y6" s="65">
        <v>0</v>
      </c>
      <c r="Z6" s="65">
        <v>47.368625999999999</v>
      </c>
    </row>
    <row r="7" spans="1:27" x14ac:dyDescent="0.3">
      <c r="E7" s="65" t="s">
        <v>306</v>
      </c>
      <c r="F7" s="65">
        <v>65</v>
      </c>
      <c r="G7" s="65">
        <v>30</v>
      </c>
      <c r="H7" s="65">
        <v>20</v>
      </c>
      <c r="J7" s="65" t="s">
        <v>306</v>
      </c>
      <c r="K7" s="65">
        <v>1</v>
      </c>
      <c r="L7" s="65">
        <v>10</v>
      </c>
    </row>
    <row r="8" spans="1:27" x14ac:dyDescent="0.3">
      <c r="E8" s="65" t="s">
        <v>307</v>
      </c>
      <c r="F8" s="65">
        <v>72.686000000000007</v>
      </c>
      <c r="G8" s="65">
        <v>10.622999999999999</v>
      </c>
      <c r="H8" s="65">
        <v>16.690999999999999</v>
      </c>
      <c r="J8" s="65" t="s">
        <v>307</v>
      </c>
      <c r="K8" s="65">
        <v>9.9329999999999998</v>
      </c>
      <c r="L8" s="65">
        <v>17.253</v>
      </c>
    </row>
    <row r="13" spans="1:27" x14ac:dyDescent="0.3">
      <c r="A13" s="66" t="s">
        <v>277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</row>
    <row r="14" spans="1:27" x14ac:dyDescent="0.3">
      <c r="A14" s="67" t="s">
        <v>308</v>
      </c>
      <c r="B14" s="67"/>
      <c r="C14" s="67"/>
      <c r="D14" s="67"/>
      <c r="E14" s="67"/>
      <c r="F14" s="67"/>
      <c r="H14" s="67" t="s">
        <v>309</v>
      </c>
      <c r="I14" s="67"/>
      <c r="J14" s="67"/>
      <c r="K14" s="67"/>
      <c r="L14" s="67"/>
      <c r="M14" s="67"/>
      <c r="O14" s="67" t="s">
        <v>310</v>
      </c>
      <c r="P14" s="67"/>
      <c r="Q14" s="67"/>
      <c r="R14" s="67"/>
      <c r="S14" s="67"/>
      <c r="T14" s="67"/>
      <c r="V14" s="67" t="s">
        <v>278</v>
      </c>
      <c r="W14" s="67"/>
      <c r="X14" s="67"/>
      <c r="Y14" s="67"/>
      <c r="Z14" s="67"/>
      <c r="AA14" s="67"/>
    </row>
    <row r="15" spans="1:27" x14ac:dyDescent="0.3">
      <c r="A15" s="65"/>
      <c r="B15" s="65" t="s">
        <v>302</v>
      </c>
      <c r="C15" s="65" t="s">
        <v>284</v>
      </c>
      <c r="D15" s="65" t="s">
        <v>286</v>
      </c>
      <c r="E15" s="65" t="s">
        <v>303</v>
      </c>
      <c r="F15" s="65" t="s">
        <v>285</v>
      </c>
      <c r="H15" s="65"/>
      <c r="I15" s="65" t="s">
        <v>302</v>
      </c>
      <c r="J15" s="65" t="s">
        <v>284</v>
      </c>
      <c r="K15" s="65" t="s">
        <v>286</v>
      </c>
      <c r="L15" s="65" t="s">
        <v>303</v>
      </c>
      <c r="M15" s="65" t="s">
        <v>285</v>
      </c>
      <c r="O15" s="65"/>
      <c r="P15" s="65" t="s">
        <v>302</v>
      </c>
      <c r="Q15" s="65" t="s">
        <v>284</v>
      </c>
      <c r="R15" s="65" t="s">
        <v>286</v>
      </c>
      <c r="S15" s="65" t="s">
        <v>303</v>
      </c>
      <c r="T15" s="65" t="s">
        <v>285</v>
      </c>
      <c r="V15" s="65"/>
      <c r="W15" s="65" t="s">
        <v>302</v>
      </c>
      <c r="X15" s="65" t="s">
        <v>284</v>
      </c>
      <c r="Y15" s="65" t="s">
        <v>286</v>
      </c>
      <c r="Z15" s="65" t="s">
        <v>303</v>
      </c>
      <c r="AA15" s="65" t="s">
        <v>285</v>
      </c>
    </row>
    <row r="16" spans="1:27" x14ac:dyDescent="0.3">
      <c r="A16" s="65" t="s">
        <v>311</v>
      </c>
      <c r="B16" s="65">
        <v>530</v>
      </c>
      <c r="C16" s="65">
        <v>750</v>
      </c>
      <c r="D16" s="65">
        <v>0</v>
      </c>
      <c r="E16" s="65">
        <v>3000</v>
      </c>
      <c r="F16" s="65">
        <v>1281.7563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37.704357000000002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5.669556</v>
      </c>
      <c r="V16" s="65" t="s">
        <v>5</v>
      </c>
      <c r="W16" s="65">
        <v>0</v>
      </c>
      <c r="X16" s="65">
        <v>0</v>
      </c>
      <c r="Y16" s="65">
        <v>75</v>
      </c>
      <c r="Z16" s="65">
        <v>0</v>
      </c>
      <c r="AA16" s="65">
        <v>513.39890000000003</v>
      </c>
    </row>
    <row r="23" spans="1:62" x14ac:dyDescent="0.3">
      <c r="A23" s="66" t="s">
        <v>312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313</v>
      </c>
      <c r="B24" s="67"/>
      <c r="C24" s="67"/>
      <c r="D24" s="67"/>
      <c r="E24" s="67"/>
      <c r="F24" s="67"/>
      <c r="H24" s="67" t="s">
        <v>314</v>
      </c>
      <c r="I24" s="67"/>
      <c r="J24" s="67"/>
      <c r="K24" s="67"/>
      <c r="L24" s="67"/>
      <c r="M24" s="67"/>
      <c r="O24" s="67" t="s">
        <v>315</v>
      </c>
      <c r="P24" s="67"/>
      <c r="Q24" s="67"/>
      <c r="R24" s="67"/>
      <c r="S24" s="67"/>
      <c r="T24" s="67"/>
      <c r="V24" s="67" t="s">
        <v>316</v>
      </c>
      <c r="W24" s="67"/>
      <c r="X24" s="67"/>
      <c r="Y24" s="67"/>
      <c r="Z24" s="67"/>
      <c r="AA24" s="67"/>
      <c r="AC24" s="67" t="s">
        <v>317</v>
      </c>
      <c r="AD24" s="67"/>
      <c r="AE24" s="67"/>
      <c r="AF24" s="67"/>
      <c r="AG24" s="67"/>
      <c r="AH24" s="67"/>
      <c r="AJ24" s="67" t="s">
        <v>279</v>
      </c>
      <c r="AK24" s="67"/>
      <c r="AL24" s="67"/>
      <c r="AM24" s="67"/>
      <c r="AN24" s="67"/>
      <c r="AO24" s="67"/>
      <c r="AQ24" s="67" t="s">
        <v>318</v>
      </c>
      <c r="AR24" s="67"/>
      <c r="AS24" s="67"/>
      <c r="AT24" s="67"/>
      <c r="AU24" s="67"/>
      <c r="AV24" s="67"/>
      <c r="AX24" s="67" t="s">
        <v>319</v>
      </c>
      <c r="AY24" s="67"/>
      <c r="AZ24" s="67"/>
      <c r="BA24" s="67"/>
      <c r="BB24" s="67"/>
      <c r="BC24" s="67"/>
      <c r="BE24" s="67" t="s">
        <v>320</v>
      </c>
      <c r="BF24" s="67"/>
      <c r="BG24" s="67"/>
      <c r="BH24" s="67"/>
      <c r="BI24" s="67"/>
      <c r="BJ24" s="67"/>
    </row>
    <row r="25" spans="1:62" x14ac:dyDescent="0.3">
      <c r="A25" s="65"/>
      <c r="B25" s="65" t="s">
        <v>302</v>
      </c>
      <c r="C25" s="65" t="s">
        <v>284</v>
      </c>
      <c r="D25" s="65" t="s">
        <v>286</v>
      </c>
      <c r="E25" s="65" t="s">
        <v>303</v>
      </c>
      <c r="F25" s="65" t="s">
        <v>285</v>
      </c>
      <c r="H25" s="65"/>
      <c r="I25" s="65" t="s">
        <v>302</v>
      </c>
      <c r="J25" s="65" t="s">
        <v>284</v>
      </c>
      <c r="K25" s="65" t="s">
        <v>286</v>
      </c>
      <c r="L25" s="65" t="s">
        <v>303</v>
      </c>
      <c r="M25" s="65" t="s">
        <v>285</v>
      </c>
      <c r="O25" s="65"/>
      <c r="P25" s="65" t="s">
        <v>302</v>
      </c>
      <c r="Q25" s="65" t="s">
        <v>284</v>
      </c>
      <c r="R25" s="65" t="s">
        <v>286</v>
      </c>
      <c r="S25" s="65" t="s">
        <v>303</v>
      </c>
      <c r="T25" s="65" t="s">
        <v>285</v>
      </c>
      <c r="V25" s="65"/>
      <c r="W25" s="65" t="s">
        <v>302</v>
      </c>
      <c r="X25" s="65" t="s">
        <v>284</v>
      </c>
      <c r="Y25" s="65" t="s">
        <v>286</v>
      </c>
      <c r="Z25" s="65" t="s">
        <v>303</v>
      </c>
      <c r="AA25" s="65" t="s">
        <v>285</v>
      </c>
      <c r="AC25" s="65"/>
      <c r="AD25" s="65" t="s">
        <v>302</v>
      </c>
      <c r="AE25" s="65" t="s">
        <v>284</v>
      </c>
      <c r="AF25" s="65" t="s">
        <v>286</v>
      </c>
      <c r="AG25" s="65" t="s">
        <v>303</v>
      </c>
      <c r="AH25" s="65" t="s">
        <v>285</v>
      </c>
      <c r="AJ25" s="65"/>
      <c r="AK25" s="65" t="s">
        <v>302</v>
      </c>
      <c r="AL25" s="65" t="s">
        <v>284</v>
      </c>
      <c r="AM25" s="65" t="s">
        <v>286</v>
      </c>
      <c r="AN25" s="65" t="s">
        <v>303</v>
      </c>
      <c r="AO25" s="65" t="s">
        <v>285</v>
      </c>
      <c r="AQ25" s="65"/>
      <c r="AR25" s="65" t="s">
        <v>302</v>
      </c>
      <c r="AS25" s="65" t="s">
        <v>284</v>
      </c>
      <c r="AT25" s="65" t="s">
        <v>286</v>
      </c>
      <c r="AU25" s="65" t="s">
        <v>303</v>
      </c>
      <c r="AV25" s="65" t="s">
        <v>285</v>
      </c>
      <c r="AX25" s="65"/>
      <c r="AY25" s="65" t="s">
        <v>302</v>
      </c>
      <c r="AZ25" s="65" t="s">
        <v>284</v>
      </c>
      <c r="BA25" s="65" t="s">
        <v>286</v>
      </c>
      <c r="BB25" s="65" t="s">
        <v>303</v>
      </c>
      <c r="BC25" s="65" t="s">
        <v>285</v>
      </c>
      <c r="BE25" s="65"/>
      <c r="BF25" s="65" t="s">
        <v>302</v>
      </c>
      <c r="BG25" s="65" t="s">
        <v>284</v>
      </c>
      <c r="BH25" s="65" t="s">
        <v>286</v>
      </c>
      <c r="BI25" s="65" t="s">
        <v>303</v>
      </c>
      <c r="BJ25" s="65" t="s">
        <v>285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210.17982000000001</v>
      </c>
      <c r="H26" s="65" t="s">
        <v>9</v>
      </c>
      <c r="I26" s="65">
        <v>1</v>
      </c>
      <c r="J26" s="65">
        <v>1.2</v>
      </c>
      <c r="K26" s="65">
        <v>0</v>
      </c>
      <c r="L26" s="65">
        <v>0</v>
      </c>
      <c r="M26" s="65">
        <v>3.1533465000000001</v>
      </c>
      <c r="O26" s="65" t="s">
        <v>10</v>
      </c>
      <c r="P26" s="65">
        <v>1.3</v>
      </c>
      <c r="Q26" s="65">
        <v>1.5</v>
      </c>
      <c r="R26" s="65">
        <v>0</v>
      </c>
      <c r="S26" s="65">
        <v>0</v>
      </c>
      <c r="T26" s="65">
        <v>2.5777397</v>
      </c>
      <c r="V26" s="65" t="s">
        <v>11</v>
      </c>
      <c r="W26" s="65">
        <v>12</v>
      </c>
      <c r="X26" s="65">
        <v>16</v>
      </c>
      <c r="Y26" s="65">
        <v>0</v>
      </c>
      <c r="Z26" s="65">
        <v>35</v>
      </c>
      <c r="AA26" s="65">
        <v>27.949642000000001</v>
      </c>
      <c r="AC26" s="65" t="s">
        <v>12</v>
      </c>
      <c r="AD26" s="65">
        <v>1.3</v>
      </c>
      <c r="AE26" s="65">
        <v>1.5</v>
      </c>
      <c r="AF26" s="65">
        <v>0</v>
      </c>
      <c r="AG26" s="65">
        <v>100</v>
      </c>
      <c r="AH26" s="65">
        <v>3.3617783000000001</v>
      </c>
      <c r="AJ26" s="65" t="s">
        <v>280</v>
      </c>
      <c r="AK26" s="65">
        <v>320</v>
      </c>
      <c r="AL26" s="65">
        <v>400</v>
      </c>
      <c r="AM26" s="65">
        <v>0</v>
      </c>
      <c r="AN26" s="65">
        <v>1000</v>
      </c>
      <c r="AO26" s="65">
        <v>1106.3562999999999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12.443892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4.0417810000000003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1.3777585999999999</v>
      </c>
    </row>
    <row r="33" spans="1:68" x14ac:dyDescent="0.3">
      <c r="A33" s="66" t="s">
        <v>321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7" t="s">
        <v>322</v>
      </c>
      <c r="B34" s="67"/>
      <c r="C34" s="67"/>
      <c r="D34" s="67"/>
      <c r="E34" s="67"/>
      <c r="F34" s="67"/>
      <c r="H34" s="67" t="s">
        <v>281</v>
      </c>
      <c r="I34" s="67"/>
      <c r="J34" s="67"/>
      <c r="K34" s="67"/>
      <c r="L34" s="67"/>
      <c r="M34" s="67"/>
      <c r="O34" s="67" t="s">
        <v>178</v>
      </c>
      <c r="P34" s="67"/>
      <c r="Q34" s="67"/>
      <c r="R34" s="67"/>
      <c r="S34" s="67"/>
      <c r="T34" s="67"/>
      <c r="V34" s="67" t="s">
        <v>323</v>
      </c>
      <c r="W34" s="67"/>
      <c r="X34" s="67"/>
      <c r="Y34" s="67"/>
      <c r="Z34" s="67"/>
      <c r="AA34" s="67"/>
      <c r="AC34" s="67" t="s">
        <v>324</v>
      </c>
      <c r="AD34" s="67"/>
      <c r="AE34" s="67"/>
      <c r="AF34" s="67"/>
      <c r="AG34" s="67"/>
      <c r="AH34" s="67"/>
      <c r="AJ34" s="67" t="s">
        <v>325</v>
      </c>
      <c r="AK34" s="67"/>
      <c r="AL34" s="67"/>
      <c r="AM34" s="67"/>
      <c r="AN34" s="67"/>
      <c r="AO34" s="67"/>
    </row>
    <row r="35" spans="1:68" x14ac:dyDescent="0.3">
      <c r="A35" s="65"/>
      <c r="B35" s="65" t="s">
        <v>302</v>
      </c>
      <c r="C35" s="65" t="s">
        <v>284</v>
      </c>
      <c r="D35" s="65" t="s">
        <v>286</v>
      </c>
      <c r="E35" s="65" t="s">
        <v>303</v>
      </c>
      <c r="F35" s="65" t="s">
        <v>285</v>
      </c>
      <c r="H35" s="65"/>
      <c r="I35" s="65" t="s">
        <v>302</v>
      </c>
      <c r="J35" s="65" t="s">
        <v>284</v>
      </c>
      <c r="K35" s="65" t="s">
        <v>286</v>
      </c>
      <c r="L35" s="65" t="s">
        <v>303</v>
      </c>
      <c r="M35" s="65" t="s">
        <v>285</v>
      </c>
      <c r="O35" s="65"/>
      <c r="P35" s="65" t="s">
        <v>302</v>
      </c>
      <c r="Q35" s="65" t="s">
        <v>284</v>
      </c>
      <c r="R35" s="65" t="s">
        <v>286</v>
      </c>
      <c r="S35" s="65" t="s">
        <v>303</v>
      </c>
      <c r="T35" s="65" t="s">
        <v>285</v>
      </c>
      <c r="V35" s="65"/>
      <c r="W35" s="65" t="s">
        <v>302</v>
      </c>
      <c r="X35" s="65" t="s">
        <v>284</v>
      </c>
      <c r="Y35" s="65" t="s">
        <v>286</v>
      </c>
      <c r="Z35" s="65" t="s">
        <v>303</v>
      </c>
      <c r="AA35" s="65" t="s">
        <v>285</v>
      </c>
      <c r="AC35" s="65"/>
      <c r="AD35" s="65" t="s">
        <v>302</v>
      </c>
      <c r="AE35" s="65" t="s">
        <v>284</v>
      </c>
      <c r="AF35" s="65" t="s">
        <v>286</v>
      </c>
      <c r="AG35" s="65" t="s">
        <v>303</v>
      </c>
      <c r="AH35" s="65" t="s">
        <v>285</v>
      </c>
      <c r="AJ35" s="65"/>
      <c r="AK35" s="65" t="s">
        <v>302</v>
      </c>
      <c r="AL35" s="65" t="s">
        <v>284</v>
      </c>
      <c r="AM35" s="65" t="s">
        <v>286</v>
      </c>
      <c r="AN35" s="65" t="s">
        <v>303</v>
      </c>
      <c r="AO35" s="65" t="s">
        <v>285</v>
      </c>
    </row>
    <row r="36" spans="1:68" x14ac:dyDescent="0.3">
      <c r="A36" s="65" t="s">
        <v>17</v>
      </c>
      <c r="B36" s="65">
        <v>600</v>
      </c>
      <c r="C36" s="65">
        <v>750</v>
      </c>
      <c r="D36" s="65">
        <v>0</v>
      </c>
      <c r="E36" s="65">
        <v>2000</v>
      </c>
      <c r="F36" s="65">
        <v>897.21140000000003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1930.5052000000001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12067.668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5552.9780000000001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194.64148</v>
      </c>
      <c r="AJ36" s="65" t="s">
        <v>22</v>
      </c>
      <c r="AK36" s="65">
        <v>305</v>
      </c>
      <c r="AL36" s="65">
        <v>370</v>
      </c>
      <c r="AM36" s="65">
        <v>0</v>
      </c>
      <c r="AN36" s="65">
        <v>350</v>
      </c>
      <c r="AO36" s="65">
        <v>194.90593000000001</v>
      </c>
    </row>
    <row r="43" spans="1:68" x14ac:dyDescent="0.3">
      <c r="A43" s="66" t="s">
        <v>326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</row>
    <row r="44" spans="1:68" x14ac:dyDescent="0.3">
      <c r="A44" s="67" t="s">
        <v>327</v>
      </c>
      <c r="B44" s="67"/>
      <c r="C44" s="67"/>
      <c r="D44" s="67"/>
      <c r="E44" s="67"/>
      <c r="F44" s="67"/>
      <c r="H44" s="67" t="s">
        <v>328</v>
      </c>
      <c r="I44" s="67"/>
      <c r="J44" s="67"/>
      <c r="K44" s="67"/>
      <c r="L44" s="67"/>
      <c r="M44" s="67"/>
      <c r="O44" s="67" t="s">
        <v>329</v>
      </c>
      <c r="P44" s="67"/>
      <c r="Q44" s="67"/>
      <c r="R44" s="67"/>
      <c r="S44" s="67"/>
      <c r="T44" s="67"/>
      <c r="V44" s="67" t="s">
        <v>330</v>
      </c>
      <c r="W44" s="67"/>
      <c r="X44" s="67"/>
      <c r="Y44" s="67"/>
      <c r="Z44" s="67"/>
      <c r="AA44" s="67"/>
      <c r="AC44" s="67" t="s">
        <v>331</v>
      </c>
      <c r="AD44" s="67"/>
      <c r="AE44" s="67"/>
      <c r="AF44" s="67"/>
      <c r="AG44" s="67"/>
      <c r="AH44" s="67"/>
      <c r="AJ44" s="67" t="s">
        <v>332</v>
      </c>
      <c r="AK44" s="67"/>
      <c r="AL44" s="67"/>
      <c r="AM44" s="67"/>
      <c r="AN44" s="67"/>
      <c r="AO44" s="67"/>
      <c r="AQ44" s="67" t="s">
        <v>333</v>
      </c>
      <c r="AR44" s="67"/>
      <c r="AS44" s="67"/>
      <c r="AT44" s="67"/>
      <c r="AU44" s="67"/>
      <c r="AV44" s="67"/>
      <c r="AX44" s="67" t="s">
        <v>334</v>
      </c>
      <c r="AY44" s="67"/>
      <c r="AZ44" s="67"/>
      <c r="BA44" s="67"/>
      <c r="BB44" s="67"/>
      <c r="BC44" s="67"/>
      <c r="BE44" s="67" t="s">
        <v>335</v>
      </c>
      <c r="BF44" s="67"/>
      <c r="BG44" s="67"/>
      <c r="BH44" s="67"/>
      <c r="BI44" s="67"/>
      <c r="BJ44" s="67"/>
    </row>
    <row r="45" spans="1:68" x14ac:dyDescent="0.3">
      <c r="A45" s="65"/>
      <c r="B45" s="65" t="s">
        <v>302</v>
      </c>
      <c r="C45" s="65" t="s">
        <v>284</v>
      </c>
      <c r="D45" s="65" t="s">
        <v>286</v>
      </c>
      <c r="E45" s="65" t="s">
        <v>303</v>
      </c>
      <c r="F45" s="65" t="s">
        <v>285</v>
      </c>
      <c r="H45" s="65"/>
      <c r="I45" s="65" t="s">
        <v>302</v>
      </c>
      <c r="J45" s="65" t="s">
        <v>284</v>
      </c>
      <c r="K45" s="65" t="s">
        <v>286</v>
      </c>
      <c r="L45" s="65" t="s">
        <v>303</v>
      </c>
      <c r="M45" s="65" t="s">
        <v>285</v>
      </c>
      <c r="O45" s="65"/>
      <c r="P45" s="65" t="s">
        <v>302</v>
      </c>
      <c r="Q45" s="65" t="s">
        <v>284</v>
      </c>
      <c r="R45" s="65" t="s">
        <v>286</v>
      </c>
      <c r="S45" s="65" t="s">
        <v>303</v>
      </c>
      <c r="T45" s="65" t="s">
        <v>285</v>
      </c>
      <c r="V45" s="65"/>
      <c r="W45" s="65" t="s">
        <v>302</v>
      </c>
      <c r="X45" s="65" t="s">
        <v>284</v>
      </c>
      <c r="Y45" s="65" t="s">
        <v>286</v>
      </c>
      <c r="Z45" s="65" t="s">
        <v>303</v>
      </c>
      <c r="AA45" s="65" t="s">
        <v>285</v>
      </c>
      <c r="AC45" s="65"/>
      <c r="AD45" s="65" t="s">
        <v>302</v>
      </c>
      <c r="AE45" s="65" t="s">
        <v>284</v>
      </c>
      <c r="AF45" s="65" t="s">
        <v>286</v>
      </c>
      <c r="AG45" s="65" t="s">
        <v>303</v>
      </c>
      <c r="AH45" s="65" t="s">
        <v>285</v>
      </c>
      <c r="AJ45" s="65"/>
      <c r="AK45" s="65" t="s">
        <v>302</v>
      </c>
      <c r="AL45" s="65" t="s">
        <v>284</v>
      </c>
      <c r="AM45" s="65" t="s">
        <v>286</v>
      </c>
      <c r="AN45" s="65" t="s">
        <v>303</v>
      </c>
      <c r="AO45" s="65" t="s">
        <v>285</v>
      </c>
      <c r="AQ45" s="65"/>
      <c r="AR45" s="65" t="s">
        <v>302</v>
      </c>
      <c r="AS45" s="65" t="s">
        <v>284</v>
      </c>
      <c r="AT45" s="65" t="s">
        <v>286</v>
      </c>
      <c r="AU45" s="65" t="s">
        <v>303</v>
      </c>
      <c r="AV45" s="65" t="s">
        <v>285</v>
      </c>
      <c r="AX45" s="65"/>
      <c r="AY45" s="65" t="s">
        <v>302</v>
      </c>
      <c r="AZ45" s="65" t="s">
        <v>284</v>
      </c>
      <c r="BA45" s="65" t="s">
        <v>286</v>
      </c>
      <c r="BB45" s="65" t="s">
        <v>303</v>
      </c>
      <c r="BC45" s="65" t="s">
        <v>285</v>
      </c>
      <c r="BE45" s="65"/>
      <c r="BF45" s="65" t="s">
        <v>302</v>
      </c>
      <c r="BG45" s="65" t="s">
        <v>284</v>
      </c>
      <c r="BH45" s="65" t="s">
        <v>286</v>
      </c>
      <c r="BI45" s="65" t="s">
        <v>303</v>
      </c>
      <c r="BJ45" s="65" t="s">
        <v>285</v>
      </c>
    </row>
    <row r="46" spans="1:68" x14ac:dyDescent="0.3">
      <c r="A46" s="65" t="s">
        <v>23</v>
      </c>
      <c r="B46" s="65">
        <v>7</v>
      </c>
      <c r="C46" s="65">
        <v>10</v>
      </c>
      <c r="D46" s="65">
        <v>0</v>
      </c>
      <c r="E46" s="65">
        <v>45</v>
      </c>
      <c r="F46" s="65">
        <v>26.515820999999999</v>
      </c>
      <c r="H46" s="65" t="s">
        <v>24</v>
      </c>
      <c r="I46" s="65">
        <v>8</v>
      </c>
      <c r="J46" s="65">
        <v>9</v>
      </c>
      <c r="K46" s="65">
        <v>0</v>
      </c>
      <c r="L46" s="65">
        <v>35</v>
      </c>
      <c r="M46" s="65">
        <v>18.179303999999998</v>
      </c>
      <c r="O46" s="65" t="s">
        <v>336</v>
      </c>
      <c r="P46" s="65">
        <v>600</v>
      </c>
      <c r="Q46" s="65">
        <v>800</v>
      </c>
      <c r="R46" s="65">
        <v>0</v>
      </c>
      <c r="S46" s="65">
        <v>10000</v>
      </c>
      <c r="T46" s="65">
        <v>1711.7548999999999</v>
      </c>
      <c r="V46" s="65" t="s">
        <v>29</v>
      </c>
      <c r="W46" s="65">
        <v>0</v>
      </c>
      <c r="X46" s="65">
        <v>0</v>
      </c>
      <c r="Y46" s="65">
        <v>3</v>
      </c>
      <c r="Z46" s="65">
        <v>10</v>
      </c>
      <c r="AA46" s="65">
        <v>0.13491142</v>
      </c>
      <c r="AC46" s="65" t="s">
        <v>25</v>
      </c>
      <c r="AD46" s="65">
        <v>0</v>
      </c>
      <c r="AE46" s="65">
        <v>0</v>
      </c>
      <c r="AF46" s="65">
        <v>4</v>
      </c>
      <c r="AG46" s="65">
        <v>11</v>
      </c>
      <c r="AH46" s="65">
        <v>5.4273714999999996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340.73117000000002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140.46956</v>
      </c>
      <c r="AX46" s="65" t="s">
        <v>282</v>
      </c>
      <c r="AY46" s="65"/>
      <c r="AZ46" s="65"/>
      <c r="BA46" s="65"/>
      <c r="BB46" s="65"/>
      <c r="BC46" s="65"/>
      <c r="BE46" s="65" t="s">
        <v>337</v>
      </c>
      <c r="BF46" s="65"/>
      <c r="BG46" s="65"/>
      <c r="BH46" s="65"/>
      <c r="BI46" s="65"/>
      <c r="BJ46" s="65"/>
    </row>
  </sheetData>
  <mergeCells count="38">
    <mergeCell ref="A3:Z3"/>
    <mergeCell ref="AJ34:AO34"/>
    <mergeCell ref="A33:AO33"/>
    <mergeCell ref="A34:F34"/>
    <mergeCell ref="H34:M34"/>
    <mergeCell ref="O34:T34"/>
    <mergeCell ref="V34:AA34"/>
    <mergeCell ref="AC34:AH34"/>
    <mergeCell ref="A14:F14"/>
    <mergeCell ref="H14:M14"/>
    <mergeCell ref="O14:T14"/>
    <mergeCell ref="V14:AA14"/>
    <mergeCell ref="A13:AA13"/>
    <mergeCell ref="U4:Z4"/>
    <mergeCell ref="A4:C4"/>
    <mergeCell ref="E4:H4"/>
    <mergeCell ref="N4:S4"/>
    <mergeCell ref="J4:L4"/>
    <mergeCell ref="AX24:BC24"/>
    <mergeCell ref="BE24:BJ24"/>
    <mergeCell ref="A24:F24"/>
    <mergeCell ref="H24:M24"/>
    <mergeCell ref="O24:T24"/>
    <mergeCell ref="V24:AA24"/>
    <mergeCell ref="AC24:AH24"/>
    <mergeCell ref="AJ24:AO24"/>
    <mergeCell ref="AQ24:AV24"/>
    <mergeCell ref="A23:BJ23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C28" sqref="C28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3">
      <c r="A2" s="61" t="s">
        <v>287</v>
      </c>
      <c r="B2" s="61" t="s">
        <v>288</v>
      </c>
      <c r="C2" s="61" t="s">
        <v>276</v>
      </c>
      <c r="D2" s="61">
        <v>52</v>
      </c>
      <c r="E2" s="61">
        <v>3194.8022000000001</v>
      </c>
      <c r="F2" s="61">
        <v>509.20519999999999</v>
      </c>
      <c r="G2" s="61">
        <v>74.419585999999995</v>
      </c>
      <c r="H2" s="61">
        <v>44.742783000000003</v>
      </c>
      <c r="I2" s="61">
        <v>29.676804000000001</v>
      </c>
      <c r="J2" s="61">
        <v>116.928055</v>
      </c>
      <c r="K2" s="61">
        <v>64.079949999999997</v>
      </c>
      <c r="L2" s="61">
        <v>52.848109999999998</v>
      </c>
      <c r="M2" s="61">
        <v>47.368625999999999</v>
      </c>
      <c r="N2" s="61">
        <v>4.6819167000000004</v>
      </c>
      <c r="O2" s="61">
        <v>26.309505000000001</v>
      </c>
      <c r="P2" s="61">
        <v>1570.9402</v>
      </c>
      <c r="Q2" s="61">
        <v>50.551960000000001</v>
      </c>
      <c r="R2" s="61">
        <v>1281.7563</v>
      </c>
      <c r="S2" s="61">
        <v>189.49629999999999</v>
      </c>
      <c r="T2" s="61">
        <v>13107.115</v>
      </c>
      <c r="U2" s="61">
        <v>5.669556</v>
      </c>
      <c r="V2" s="61">
        <v>37.704357000000002</v>
      </c>
      <c r="W2" s="61">
        <v>513.39890000000003</v>
      </c>
      <c r="X2" s="61">
        <v>210.17982000000001</v>
      </c>
      <c r="Y2" s="61">
        <v>3.1533465000000001</v>
      </c>
      <c r="Z2" s="61">
        <v>2.5777397</v>
      </c>
      <c r="AA2" s="61">
        <v>27.949642000000001</v>
      </c>
      <c r="AB2" s="61">
        <v>3.3617783000000001</v>
      </c>
      <c r="AC2" s="61">
        <v>1106.3562999999999</v>
      </c>
      <c r="AD2" s="61">
        <v>12.443892</v>
      </c>
      <c r="AE2" s="61">
        <v>4.0417810000000003</v>
      </c>
      <c r="AF2" s="61">
        <v>1.3777585999999999</v>
      </c>
      <c r="AG2" s="61">
        <v>897.21140000000003</v>
      </c>
      <c r="AH2" s="61">
        <v>544.88170000000002</v>
      </c>
      <c r="AI2" s="61">
        <v>352.32968</v>
      </c>
      <c r="AJ2" s="61">
        <v>1930.5052000000001</v>
      </c>
      <c r="AK2" s="61">
        <v>12067.668</v>
      </c>
      <c r="AL2" s="61">
        <v>194.64148</v>
      </c>
      <c r="AM2" s="61">
        <v>5552.9780000000001</v>
      </c>
      <c r="AN2" s="61">
        <v>194.90593000000001</v>
      </c>
      <c r="AO2" s="61">
        <v>26.515820999999999</v>
      </c>
      <c r="AP2" s="61">
        <v>19.544682000000002</v>
      </c>
      <c r="AQ2" s="61">
        <v>6.9711413000000002</v>
      </c>
      <c r="AR2" s="61">
        <v>18.179303999999998</v>
      </c>
      <c r="AS2" s="61">
        <v>1711.7548999999999</v>
      </c>
      <c r="AT2" s="61">
        <v>0.13491142</v>
      </c>
      <c r="AU2" s="61">
        <v>5.4273714999999996</v>
      </c>
      <c r="AV2" s="61">
        <v>340.73117000000002</v>
      </c>
      <c r="AW2" s="61">
        <v>140.46956</v>
      </c>
      <c r="AX2" s="61">
        <v>0.33727422000000001</v>
      </c>
      <c r="AY2" s="61">
        <v>1.9200630999999999</v>
      </c>
      <c r="AZ2" s="61">
        <v>614.83654999999999</v>
      </c>
      <c r="BA2" s="61">
        <v>55.010548</v>
      </c>
      <c r="BB2" s="61">
        <v>15.671967499999999</v>
      </c>
      <c r="BC2" s="61">
        <v>19.674424999999999</v>
      </c>
      <c r="BD2" s="61">
        <v>19.642365999999999</v>
      </c>
      <c r="BE2" s="61">
        <v>1.1334298</v>
      </c>
      <c r="BF2" s="61">
        <v>5.3029536999999998</v>
      </c>
      <c r="BG2" s="61">
        <v>1.3877448000000001E-3</v>
      </c>
      <c r="BH2" s="61">
        <v>1.2261157999999999E-2</v>
      </c>
      <c r="BI2" s="61">
        <v>1.4397826000000001E-2</v>
      </c>
      <c r="BJ2" s="61">
        <v>9.2566474999999995E-2</v>
      </c>
      <c r="BK2" s="61">
        <v>1.0674960000000001E-4</v>
      </c>
      <c r="BL2" s="61">
        <v>0.82805777000000003</v>
      </c>
      <c r="BM2" s="61">
        <v>8.0571319999999993</v>
      </c>
      <c r="BN2" s="61">
        <v>2.4599633000000001</v>
      </c>
      <c r="BO2" s="61">
        <v>137.34309999999999</v>
      </c>
      <c r="BP2" s="61">
        <v>23.922535</v>
      </c>
      <c r="BQ2" s="61">
        <v>44.813720000000004</v>
      </c>
      <c r="BR2" s="61">
        <v>164.51605000000001</v>
      </c>
      <c r="BS2" s="61">
        <v>58.807845999999998</v>
      </c>
      <c r="BT2" s="61">
        <v>29.759573</v>
      </c>
      <c r="BU2" s="61">
        <v>0.13325977</v>
      </c>
      <c r="BV2" s="61">
        <v>6.7452910000000005E-2</v>
      </c>
      <c r="BW2" s="61">
        <v>1.9730703000000001</v>
      </c>
      <c r="BX2" s="61">
        <v>2.7254456999999999</v>
      </c>
      <c r="BY2" s="61">
        <v>0.20870728999999999</v>
      </c>
      <c r="BZ2" s="61">
        <v>9.5250100000000002E-4</v>
      </c>
      <c r="CA2" s="61">
        <v>1.9168149000000001</v>
      </c>
      <c r="CB2" s="61">
        <v>3.1684655999999999E-2</v>
      </c>
      <c r="CC2" s="61">
        <v>0.29586849999999998</v>
      </c>
      <c r="CD2" s="61">
        <v>2.3268936</v>
      </c>
      <c r="CE2" s="61">
        <v>0.14345147999999999</v>
      </c>
      <c r="CF2" s="61">
        <v>0.41767627000000002</v>
      </c>
      <c r="CG2" s="61">
        <v>4.9500000000000003E-7</v>
      </c>
      <c r="CH2" s="61">
        <v>5.2135594E-2</v>
      </c>
      <c r="CI2" s="61">
        <v>1.5350765000000001E-2</v>
      </c>
      <c r="CJ2" s="61">
        <v>5.3482256000000001</v>
      </c>
      <c r="CK2" s="61">
        <v>4.1723860000000002E-2</v>
      </c>
      <c r="CL2" s="61">
        <v>1.7152586999999999</v>
      </c>
      <c r="CM2" s="61">
        <v>7.7361015999999996</v>
      </c>
      <c r="CN2" s="61">
        <v>3535.3062</v>
      </c>
      <c r="CO2" s="61">
        <v>6074.2089999999998</v>
      </c>
      <c r="CP2" s="61">
        <v>3604.8283999999999</v>
      </c>
      <c r="CQ2" s="61">
        <v>1390.7363</v>
      </c>
      <c r="CR2" s="61">
        <v>750.68060000000003</v>
      </c>
      <c r="CS2" s="61">
        <v>595.26166000000001</v>
      </c>
      <c r="CT2" s="61">
        <v>3520.8433</v>
      </c>
      <c r="CU2" s="61">
        <v>2081.4110000000001</v>
      </c>
      <c r="CV2" s="61">
        <v>1867.5155999999999</v>
      </c>
      <c r="CW2" s="61">
        <v>2395.5441999999998</v>
      </c>
      <c r="CX2" s="61">
        <v>659.33659999999998</v>
      </c>
      <c r="CY2" s="61">
        <v>4531.3936000000003</v>
      </c>
      <c r="CZ2" s="61">
        <v>2224.1091000000001</v>
      </c>
      <c r="DA2" s="61">
        <v>5193.6710000000003</v>
      </c>
      <c r="DB2" s="61">
        <v>5041.5140000000001</v>
      </c>
      <c r="DC2" s="61">
        <v>7346.1885000000002</v>
      </c>
      <c r="DD2" s="61">
        <v>12737.458000000001</v>
      </c>
      <c r="DE2" s="61">
        <v>2511.9922000000001</v>
      </c>
      <c r="DF2" s="61">
        <v>5867.1304</v>
      </c>
      <c r="DG2" s="61">
        <v>2769.6066999999998</v>
      </c>
      <c r="DH2" s="61">
        <v>172.61229</v>
      </c>
      <c r="DI2" s="61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55.010548</v>
      </c>
      <c r="B6">
        <f>BB2</f>
        <v>15.671967499999999</v>
      </c>
      <c r="C6">
        <f>BC2</f>
        <v>19.674424999999999</v>
      </c>
      <c r="D6">
        <f>BD2</f>
        <v>19.642365999999999</v>
      </c>
    </row>
    <row r="7" spans="1:113" x14ac:dyDescent="0.3">
      <c r="B7">
        <f>ROUND(B6/MAX($B$6,$C$6,$D$6),1)</f>
        <v>0.8</v>
      </c>
      <c r="C7">
        <f>ROUND(C6/MAX($B$6,$C$6,$D$6),1)</f>
        <v>1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6" sqref="B6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255</v>
      </c>
      <c r="B2" s="55">
        <v>25931</v>
      </c>
      <c r="C2" s="56">
        <f ca="1">YEAR(TODAY())-YEAR(B2)+IF(TODAY()&gt;=DATE(YEAR(TODAY()),MONTH(B2),DAY(B2)),0,-1)</f>
        <v>52</v>
      </c>
      <c r="E2" s="52">
        <v>171.6</v>
      </c>
      <c r="F2" s="53" t="s">
        <v>39</v>
      </c>
      <c r="G2" s="52">
        <v>81.599999999999994</v>
      </c>
      <c r="H2" s="51" t="s">
        <v>41</v>
      </c>
      <c r="I2" s="72">
        <f>ROUND(G3/E3^2,1)</f>
        <v>27.7</v>
      </c>
    </row>
    <row r="3" spans="1:9" x14ac:dyDescent="0.3">
      <c r="E3" s="51">
        <f>E2/100</f>
        <v>1.716</v>
      </c>
      <c r="F3" s="51" t="s">
        <v>40</v>
      </c>
      <c r="G3" s="51">
        <f>G2</f>
        <v>81.599999999999994</v>
      </c>
      <c r="H3" s="51" t="s">
        <v>41</v>
      </c>
      <c r="I3" s="72"/>
    </row>
    <row r="4" spans="1:9" x14ac:dyDescent="0.3">
      <c r="A4" t="s">
        <v>273</v>
      </c>
    </row>
    <row r="5" spans="1:9" x14ac:dyDescent="0.3">
      <c r="B5" s="60">
        <v>45056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박강우, ID : H1800189)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2023년 05월 10일 13:27:10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Y30" sqref="Y30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77" t="s">
        <v>196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</row>
    <row r="3" spans="1:19" ht="18" customHeight="1" x14ac:dyDescent="0.3">
      <c r="A3" s="6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</row>
    <row r="4" spans="1:19" ht="18" customHeight="1" thickBot="1" x14ac:dyDescent="0.35">
      <c r="A4" s="6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</row>
    <row r="5" spans="1:19" ht="18" customHeight="1" x14ac:dyDescent="0.3">
      <c r="A5" s="6"/>
      <c r="B5" s="75" t="s">
        <v>275</v>
      </c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</row>
    <row r="6" spans="1:19" ht="18" customHeight="1" x14ac:dyDescent="0.3">
      <c r="B6" s="76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</row>
    <row r="7" spans="1:19" ht="18" customHeight="1" x14ac:dyDescent="0.3">
      <c r="B7" s="76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</row>
    <row r="8" spans="1:19" ht="18" customHeight="1" x14ac:dyDescent="0.3">
      <c r="B8" s="76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</row>
    <row r="9" spans="1:19" ht="18" customHeight="1" thickBot="1" x14ac:dyDescent="0.35"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</row>
    <row r="10" spans="1:19" ht="18" customHeight="1" x14ac:dyDescent="0.3">
      <c r="C10" s="85" t="s">
        <v>30</v>
      </c>
      <c r="D10" s="85"/>
      <c r="E10" s="86"/>
      <c r="F10" s="89">
        <f>'개인정보 및 신체계측 입력'!B5</f>
        <v>45056</v>
      </c>
      <c r="G10" s="90"/>
      <c r="H10" s="90"/>
      <c r="I10" s="90"/>
      <c r="K10" s="106" t="s">
        <v>33</v>
      </c>
      <c r="L10" s="107"/>
      <c r="M10" s="106" t="s">
        <v>34</v>
      </c>
      <c r="N10" s="107"/>
      <c r="O10" s="106" t="s">
        <v>35</v>
      </c>
      <c r="P10" s="106"/>
      <c r="Q10" s="106"/>
      <c r="R10" s="106"/>
      <c r="S10" s="106"/>
    </row>
    <row r="11" spans="1:19" ht="18" customHeight="1" thickBot="1" x14ac:dyDescent="0.35">
      <c r="C11" s="87"/>
      <c r="D11" s="87"/>
      <c r="E11" s="88"/>
      <c r="F11" s="91"/>
      <c r="G11" s="91"/>
      <c r="H11" s="91"/>
      <c r="I11" s="9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 x14ac:dyDescent="0.3">
      <c r="C12" s="85" t="s">
        <v>32</v>
      </c>
      <c r="D12" s="85"/>
      <c r="E12" s="86"/>
      <c r="F12" s="94">
        <f ca="1">'개인정보 및 신체계측 입력'!C2</f>
        <v>52</v>
      </c>
      <c r="G12" s="94"/>
      <c r="H12" s="94"/>
      <c r="I12" s="94"/>
      <c r="K12" s="123">
        <f>'개인정보 및 신체계측 입력'!E2</f>
        <v>171.6</v>
      </c>
      <c r="L12" s="124"/>
      <c r="M12" s="117">
        <f>'개인정보 및 신체계측 입력'!G2</f>
        <v>81.599999999999994</v>
      </c>
      <c r="N12" s="118"/>
      <c r="O12" s="113" t="s">
        <v>271</v>
      </c>
      <c r="P12" s="107"/>
      <c r="Q12" s="90">
        <f>'개인정보 및 신체계측 입력'!I2</f>
        <v>27.7</v>
      </c>
      <c r="R12" s="90"/>
      <c r="S12" s="90"/>
    </row>
    <row r="13" spans="1:19" ht="18" customHeight="1" thickBot="1" x14ac:dyDescent="0.35">
      <c r="C13" s="92"/>
      <c r="D13" s="92"/>
      <c r="E13" s="93"/>
      <c r="F13" s="95"/>
      <c r="G13" s="95"/>
      <c r="H13" s="95"/>
      <c r="I13" s="95"/>
      <c r="K13" s="125"/>
      <c r="L13" s="126"/>
      <c r="M13" s="119"/>
      <c r="N13" s="120"/>
      <c r="O13" s="114"/>
      <c r="P13" s="115"/>
      <c r="Q13" s="91"/>
      <c r="R13" s="91"/>
      <c r="S13" s="91"/>
    </row>
    <row r="14" spans="1:19" ht="18" customHeight="1" x14ac:dyDescent="0.3">
      <c r="C14" s="87" t="s">
        <v>31</v>
      </c>
      <c r="D14" s="87"/>
      <c r="E14" s="88"/>
      <c r="F14" s="91" t="str">
        <f>MID('DRIs DATA'!B1,28,3)</f>
        <v>박강우</v>
      </c>
      <c r="G14" s="91"/>
      <c r="H14" s="91"/>
      <c r="I14" s="91"/>
      <c r="K14" s="125"/>
      <c r="L14" s="126"/>
      <c r="M14" s="119"/>
      <c r="N14" s="120"/>
      <c r="O14" s="114"/>
      <c r="P14" s="115"/>
      <c r="Q14" s="91"/>
      <c r="R14" s="91"/>
      <c r="S14" s="91"/>
    </row>
    <row r="15" spans="1:19" ht="18" customHeight="1" thickBot="1" x14ac:dyDescent="0.35">
      <c r="C15" s="92"/>
      <c r="D15" s="92"/>
      <c r="E15" s="93"/>
      <c r="F15" s="100"/>
      <c r="G15" s="100"/>
      <c r="H15" s="100"/>
      <c r="I15" s="100"/>
      <c r="K15" s="127"/>
      <c r="L15" s="128"/>
      <c r="M15" s="121"/>
      <c r="N15" s="122"/>
      <c r="O15" s="116"/>
      <c r="P15" s="109"/>
      <c r="Q15" s="100"/>
      <c r="R15" s="100"/>
      <c r="S15" s="100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129" t="s">
        <v>42</v>
      </c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1"/>
    </row>
    <row r="20" spans="2:20" ht="18" customHeight="1" thickBot="1" x14ac:dyDescent="0.35">
      <c r="B20" s="132"/>
      <c r="C20" s="133"/>
      <c r="D20" s="133"/>
      <c r="E20" s="133"/>
      <c r="F20" s="133"/>
      <c r="G20" s="133"/>
      <c r="H20" s="133"/>
      <c r="I20" s="133"/>
      <c r="J20" s="133"/>
      <c r="K20" s="133"/>
      <c r="L20" s="133"/>
      <c r="M20" s="133"/>
      <c r="N20" s="133"/>
      <c r="O20" s="133"/>
      <c r="P20" s="133"/>
      <c r="Q20" s="133"/>
      <c r="R20" s="133"/>
      <c r="S20" s="133"/>
      <c r="T20" s="134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80" t="s">
        <v>43</v>
      </c>
      <c r="E36" s="80"/>
      <c r="F36" s="80"/>
      <c r="G36" s="80"/>
      <c r="H36" s="80"/>
      <c r="I36" s="34">
        <f>'DRIs DATA'!F8</f>
        <v>72.686000000000007</v>
      </c>
      <c r="J36" s="83" t="s">
        <v>44</v>
      </c>
      <c r="K36" s="83"/>
      <c r="L36" s="83"/>
      <c r="M36" s="83"/>
      <c r="N36" s="35"/>
      <c r="O36" s="103" t="s">
        <v>45</v>
      </c>
      <c r="P36" s="103"/>
      <c r="Q36" s="103"/>
      <c r="R36" s="103"/>
      <c r="S36" s="103"/>
      <c r="T36" s="6"/>
    </row>
    <row r="37" spans="2:20" ht="18" customHeight="1" x14ac:dyDescent="0.3">
      <c r="B37" s="12"/>
      <c r="C37" s="101" t="s">
        <v>182</v>
      </c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6"/>
    </row>
    <row r="38" spans="2:20" ht="18" customHeight="1" x14ac:dyDescent="0.3">
      <c r="B38" s="12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6"/>
    </row>
    <row r="39" spans="2:20" ht="18" customHeight="1" thickBot="1" x14ac:dyDescent="0.35">
      <c r="B39" s="1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80" t="s">
        <v>43</v>
      </c>
      <c r="E41" s="80"/>
      <c r="F41" s="80"/>
      <c r="G41" s="80"/>
      <c r="H41" s="80"/>
      <c r="I41" s="34">
        <f>'DRIs DATA'!G8</f>
        <v>10.622999999999999</v>
      </c>
      <c r="J41" s="83" t="s">
        <v>44</v>
      </c>
      <c r="K41" s="83"/>
      <c r="L41" s="83"/>
      <c r="M41" s="83"/>
      <c r="N41" s="35"/>
      <c r="O41" s="84" t="s">
        <v>49</v>
      </c>
      <c r="P41" s="84"/>
      <c r="Q41" s="84"/>
      <c r="R41" s="84"/>
      <c r="S41" s="84"/>
      <c r="T41" s="6"/>
    </row>
    <row r="42" spans="2:20" ht="18" customHeight="1" x14ac:dyDescent="0.3">
      <c r="B42" s="6"/>
      <c r="C42" s="105" t="s">
        <v>184</v>
      </c>
      <c r="D42" s="105"/>
      <c r="E42" s="105"/>
      <c r="F42" s="105"/>
      <c r="G42" s="105"/>
      <c r="H42" s="105"/>
      <c r="I42" s="105"/>
      <c r="J42" s="105"/>
      <c r="K42" s="105"/>
      <c r="L42" s="105"/>
      <c r="M42" s="105"/>
      <c r="N42" s="105"/>
      <c r="O42" s="105"/>
      <c r="P42" s="105"/>
      <c r="Q42" s="105"/>
      <c r="R42" s="105"/>
      <c r="S42" s="105"/>
      <c r="T42" s="6"/>
    </row>
    <row r="43" spans="2:20" ht="18" customHeight="1" x14ac:dyDescent="0.3">
      <c r="B43" s="6"/>
      <c r="C43" s="105"/>
      <c r="D43" s="105"/>
      <c r="E43" s="105"/>
      <c r="F43" s="105"/>
      <c r="G43" s="105"/>
      <c r="H43" s="105"/>
      <c r="I43" s="105"/>
      <c r="J43" s="105"/>
      <c r="K43" s="105"/>
      <c r="L43" s="105"/>
      <c r="M43" s="105"/>
      <c r="N43" s="105"/>
      <c r="O43" s="105"/>
      <c r="P43" s="105"/>
      <c r="Q43" s="105"/>
      <c r="R43" s="105"/>
      <c r="S43" s="105"/>
      <c r="T43" s="6"/>
    </row>
    <row r="44" spans="2:20" ht="18" customHeight="1" thickBot="1" x14ac:dyDescent="0.35">
      <c r="B44" s="6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04" t="s">
        <v>43</v>
      </c>
      <c r="E46" s="104"/>
      <c r="F46" s="104"/>
      <c r="G46" s="104"/>
      <c r="H46" s="104"/>
      <c r="I46" s="34">
        <f>'DRIs DATA'!H8</f>
        <v>16.690999999999999</v>
      </c>
      <c r="J46" s="83" t="s">
        <v>44</v>
      </c>
      <c r="K46" s="83"/>
      <c r="L46" s="83"/>
      <c r="M46" s="83"/>
      <c r="N46" s="35"/>
      <c r="O46" s="84" t="s">
        <v>48</v>
      </c>
      <c r="P46" s="84"/>
      <c r="Q46" s="84"/>
      <c r="R46" s="84"/>
      <c r="S46" s="84"/>
      <c r="T46" s="6"/>
    </row>
    <row r="47" spans="2:20" ht="18" customHeight="1" x14ac:dyDescent="0.3">
      <c r="B47" s="6"/>
      <c r="C47" s="105" t="s">
        <v>183</v>
      </c>
      <c r="D47" s="105"/>
      <c r="E47" s="105"/>
      <c r="F47" s="105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5"/>
      <c r="R47" s="105"/>
      <c r="S47" s="105"/>
      <c r="T47" s="6"/>
    </row>
    <row r="48" spans="2:20" ht="18" customHeight="1" thickBot="1" x14ac:dyDescent="0.35">
      <c r="B48" s="6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129" t="s">
        <v>191</v>
      </c>
      <c r="C53" s="130"/>
      <c r="D53" s="130"/>
      <c r="E53" s="130"/>
      <c r="F53" s="130"/>
      <c r="G53" s="130"/>
      <c r="H53" s="130"/>
      <c r="I53" s="130"/>
      <c r="J53" s="130"/>
      <c r="K53" s="130"/>
      <c r="L53" s="130"/>
      <c r="M53" s="130"/>
      <c r="N53" s="130"/>
      <c r="O53" s="130"/>
      <c r="P53" s="130"/>
      <c r="Q53" s="130"/>
      <c r="R53" s="130"/>
      <c r="S53" s="130"/>
      <c r="T53" s="131"/>
    </row>
    <row r="54" spans="1:20" ht="18" customHeight="1" thickBot="1" x14ac:dyDescent="0.35">
      <c r="B54" s="132"/>
      <c r="C54" s="133"/>
      <c r="D54" s="133"/>
      <c r="E54" s="133"/>
      <c r="F54" s="133"/>
      <c r="G54" s="133"/>
      <c r="H54" s="133"/>
      <c r="I54" s="133"/>
      <c r="J54" s="133"/>
      <c r="K54" s="133"/>
      <c r="L54" s="133"/>
      <c r="M54" s="133"/>
      <c r="N54" s="133"/>
      <c r="O54" s="133"/>
      <c r="P54" s="133"/>
      <c r="Q54" s="133"/>
      <c r="R54" s="133"/>
      <c r="S54" s="133"/>
      <c r="T54" s="134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79" t="s">
        <v>164</v>
      </c>
      <c r="D69" s="79"/>
      <c r="E69" s="79"/>
      <c r="F69" s="79"/>
      <c r="G69" s="79"/>
      <c r="H69" s="80" t="s">
        <v>170</v>
      </c>
      <c r="I69" s="80"/>
      <c r="J69" s="80"/>
      <c r="K69" s="36">
        <f>ROUND('그룹 전체 사용자의 일일 입력'!B6/MAX('그룹 전체 사용자의 일일 입력'!$B$6,'그룹 전체 사용자의 일일 입력'!$C$6,'그룹 전체 사용자의 일일 입력'!$D$6),1)</f>
        <v>0.8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53</v>
      </c>
      <c r="O69" s="81">
        <f>ROUND('그룹 전체 사용자의 일일 입력'!D6/MAX('그룹 전체 사용자의 일일 입력'!$B$6,'그룹 전체 사용자의 일일 입력'!$C$6,'그룹 전체 사용자의 일일 입력'!$D$6),1)</f>
        <v>1</v>
      </c>
      <c r="P69" s="81"/>
      <c r="Q69" s="37" t="s">
        <v>54</v>
      </c>
      <c r="R69" s="35"/>
      <c r="S69" s="35"/>
      <c r="T69" s="6"/>
    </row>
    <row r="70" spans="2:21" ht="18" customHeight="1" thickBot="1" x14ac:dyDescent="0.35">
      <c r="B70" s="6"/>
      <c r="C70" s="82" t="s">
        <v>165</v>
      </c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79" t="s">
        <v>51</v>
      </c>
      <c r="D72" s="79"/>
      <c r="E72" s="79"/>
      <c r="F72" s="79"/>
      <c r="G72" s="79"/>
      <c r="H72" s="38"/>
      <c r="I72" s="80" t="s">
        <v>52</v>
      </c>
      <c r="J72" s="80"/>
      <c r="K72" s="36">
        <f>ROUND('DRIs DATA'!L8,1)</f>
        <v>17.3</v>
      </c>
      <c r="L72" s="36" t="s">
        <v>53</v>
      </c>
      <c r="M72" s="36">
        <f>ROUND('DRIs DATA'!K8,1)</f>
        <v>9.9</v>
      </c>
      <c r="N72" s="83" t="s">
        <v>54</v>
      </c>
      <c r="O72" s="83"/>
      <c r="P72" s="83"/>
      <c r="Q72" s="83"/>
      <c r="R72" s="39"/>
      <c r="S72" s="35"/>
      <c r="T72" s="6"/>
    </row>
    <row r="73" spans="2:21" ht="18" customHeight="1" x14ac:dyDescent="0.3">
      <c r="B73" s="6"/>
      <c r="C73" s="105" t="s">
        <v>181</v>
      </c>
      <c r="D73" s="105"/>
      <c r="E73" s="105"/>
      <c r="F73" s="105"/>
      <c r="G73" s="105"/>
      <c r="H73" s="105"/>
      <c r="I73" s="105"/>
      <c r="J73" s="105"/>
      <c r="K73" s="105"/>
      <c r="L73" s="105"/>
      <c r="M73" s="105"/>
      <c r="N73" s="105"/>
      <c r="O73" s="105"/>
      <c r="P73" s="105"/>
      <c r="Q73" s="105"/>
      <c r="R73" s="105"/>
      <c r="S73" s="105"/>
      <c r="T73" s="6"/>
      <c r="U73" s="13"/>
    </row>
    <row r="74" spans="2:21" ht="18" customHeight="1" thickBot="1" x14ac:dyDescent="0.35">
      <c r="B74" s="6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129" t="s">
        <v>192</v>
      </c>
      <c r="C77" s="130"/>
      <c r="D77" s="130"/>
      <c r="E77" s="130"/>
      <c r="F77" s="130"/>
      <c r="G77" s="130"/>
      <c r="H77" s="130"/>
      <c r="I77" s="130"/>
      <c r="J77" s="130"/>
      <c r="K77" s="130"/>
      <c r="L77" s="130"/>
      <c r="M77" s="130"/>
      <c r="N77" s="130"/>
      <c r="O77" s="130"/>
      <c r="P77" s="130"/>
      <c r="Q77" s="130"/>
      <c r="R77" s="130"/>
      <c r="S77" s="130"/>
      <c r="T77" s="131"/>
    </row>
    <row r="78" spans="2:21" ht="18" customHeight="1" thickBot="1" x14ac:dyDescent="0.35">
      <c r="B78" s="132"/>
      <c r="C78" s="133"/>
      <c r="D78" s="133"/>
      <c r="E78" s="133"/>
      <c r="F78" s="133"/>
      <c r="G78" s="133"/>
      <c r="H78" s="133"/>
      <c r="I78" s="133"/>
      <c r="J78" s="133"/>
      <c r="K78" s="133"/>
      <c r="L78" s="133"/>
      <c r="M78" s="133"/>
      <c r="N78" s="133"/>
      <c r="O78" s="133"/>
      <c r="P78" s="133"/>
      <c r="Q78" s="133"/>
      <c r="R78" s="133"/>
      <c r="S78" s="133"/>
      <c r="T78" s="134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96" t="s">
        <v>168</v>
      </c>
      <c r="C80" s="96"/>
      <c r="D80" s="96"/>
      <c r="E80" s="96"/>
      <c r="F80" s="21"/>
      <c r="G80" s="21"/>
      <c r="H80" s="21"/>
      <c r="L80" s="96" t="s">
        <v>172</v>
      </c>
      <c r="M80" s="96"/>
      <c r="N80" s="96"/>
      <c r="O80" s="96"/>
      <c r="P80" s="9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97" t="s">
        <v>268</v>
      </c>
      <c r="C93" s="98"/>
      <c r="D93" s="98"/>
      <c r="E93" s="98"/>
      <c r="F93" s="98"/>
      <c r="G93" s="98"/>
      <c r="H93" s="98"/>
      <c r="I93" s="98"/>
      <c r="J93" s="99"/>
      <c r="L93" s="97" t="s">
        <v>175</v>
      </c>
      <c r="M93" s="98"/>
      <c r="N93" s="98"/>
      <c r="O93" s="98"/>
      <c r="P93" s="98"/>
      <c r="Q93" s="98"/>
      <c r="R93" s="98"/>
      <c r="S93" s="98"/>
      <c r="T93" s="99"/>
    </row>
    <row r="94" spans="1:21" ht="18" customHeight="1" x14ac:dyDescent="0.3">
      <c r="B94" s="158" t="s">
        <v>171</v>
      </c>
      <c r="C94" s="156"/>
      <c r="D94" s="156"/>
      <c r="E94" s="156"/>
      <c r="F94" s="154">
        <f>ROUND('DRIs DATA'!F16/'DRIs DATA'!C16*100,2)</f>
        <v>170.9</v>
      </c>
      <c r="G94" s="154"/>
      <c r="H94" s="156" t="s">
        <v>167</v>
      </c>
      <c r="I94" s="156"/>
      <c r="J94" s="157"/>
      <c r="L94" s="158" t="s">
        <v>171</v>
      </c>
      <c r="M94" s="156"/>
      <c r="N94" s="156"/>
      <c r="O94" s="156"/>
      <c r="P94" s="156"/>
      <c r="Q94" s="23">
        <f>ROUND('DRIs DATA'!M16/'DRIs DATA'!K16*100,2)</f>
        <v>314.2</v>
      </c>
      <c r="R94" s="156" t="s">
        <v>167</v>
      </c>
      <c r="S94" s="156"/>
      <c r="T94" s="157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142" t="s">
        <v>180</v>
      </c>
      <c r="C96" s="143"/>
      <c r="D96" s="143"/>
      <c r="E96" s="143"/>
      <c r="F96" s="143"/>
      <c r="G96" s="143"/>
      <c r="H96" s="143"/>
      <c r="I96" s="143"/>
      <c r="J96" s="144"/>
      <c r="L96" s="148" t="s">
        <v>173</v>
      </c>
      <c r="M96" s="149"/>
      <c r="N96" s="149"/>
      <c r="O96" s="149"/>
      <c r="P96" s="149"/>
      <c r="Q96" s="149"/>
      <c r="R96" s="149"/>
      <c r="S96" s="149"/>
      <c r="T96" s="150"/>
    </row>
    <row r="97" spans="2:21" ht="18" customHeight="1" x14ac:dyDescent="0.3">
      <c r="B97" s="142"/>
      <c r="C97" s="143"/>
      <c r="D97" s="143"/>
      <c r="E97" s="143"/>
      <c r="F97" s="143"/>
      <c r="G97" s="143"/>
      <c r="H97" s="143"/>
      <c r="I97" s="143"/>
      <c r="J97" s="144"/>
      <c r="L97" s="148"/>
      <c r="M97" s="149"/>
      <c r="N97" s="149"/>
      <c r="O97" s="149"/>
      <c r="P97" s="149"/>
      <c r="Q97" s="149"/>
      <c r="R97" s="149"/>
      <c r="S97" s="149"/>
      <c r="T97" s="150"/>
    </row>
    <row r="98" spans="2:21" ht="18" customHeight="1" x14ac:dyDescent="0.3">
      <c r="B98" s="142"/>
      <c r="C98" s="143"/>
      <c r="D98" s="143"/>
      <c r="E98" s="143"/>
      <c r="F98" s="143"/>
      <c r="G98" s="143"/>
      <c r="H98" s="143"/>
      <c r="I98" s="143"/>
      <c r="J98" s="144"/>
      <c r="L98" s="148"/>
      <c r="M98" s="149"/>
      <c r="N98" s="149"/>
      <c r="O98" s="149"/>
      <c r="P98" s="149"/>
      <c r="Q98" s="149"/>
      <c r="R98" s="149"/>
      <c r="S98" s="149"/>
      <c r="T98" s="150"/>
    </row>
    <row r="99" spans="2:21" ht="18" customHeight="1" x14ac:dyDescent="0.3">
      <c r="B99" s="142"/>
      <c r="C99" s="143"/>
      <c r="D99" s="143"/>
      <c r="E99" s="143"/>
      <c r="F99" s="143"/>
      <c r="G99" s="143"/>
      <c r="H99" s="143"/>
      <c r="I99" s="143"/>
      <c r="J99" s="144"/>
      <c r="L99" s="148"/>
      <c r="M99" s="149"/>
      <c r="N99" s="149"/>
      <c r="O99" s="149"/>
      <c r="P99" s="149"/>
      <c r="Q99" s="149"/>
      <c r="R99" s="149"/>
      <c r="S99" s="149"/>
      <c r="T99" s="150"/>
    </row>
    <row r="100" spans="2:21" ht="18" customHeight="1" x14ac:dyDescent="0.3">
      <c r="B100" s="142"/>
      <c r="C100" s="143"/>
      <c r="D100" s="143"/>
      <c r="E100" s="143"/>
      <c r="F100" s="143"/>
      <c r="G100" s="143"/>
      <c r="H100" s="143"/>
      <c r="I100" s="143"/>
      <c r="J100" s="144"/>
      <c r="L100" s="148"/>
      <c r="M100" s="149"/>
      <c r="N100" s="149"/>
      <c r="O100" s="149"/>
      <c r="P100" s="149"/>
      <c r="Q100" s="149"/>
      <c r="R100" s="149"/>
      <c r="S100" s="149"/>
      <c r="T100" s="150"/>
      <c r="U100" s="17"/>
    </row>
    <row r="101" spans="2:21" ht="18" customHeight="1" thickBot="1" x14ac:dyDescent="0.35">
      <c r="B101" s="145"/>
      <c r="C101" s="146"/>
      <c r="D101" s="146"/>
      <c r="E101" s="146"/>
      <c r="F101" s="146"/>
      <c r="G101" s="146"/>
      <c r="H101" s="146"/>
      <c r="I101" s="146"/>
      <c r="J101" s="147"/>
      <c r="L101" s="151"/>
      <c r="M101" s="152"/>
      <c r="N101" s="152"/>
      <c r="O101" s="152"/>
      <c r="P101" s="152"/>
      <c r="Q101" s="152"/>
      <c r="R101" s="152"/>
      <c r="S101" s="152"/>
      <c r="T101" s="15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129" t="s">
        <v>193</v>
      </c>
      <c r="C104" s="130"/>
      <c r="D104" s="130"/>
      <c r="E104" s="130"/>
      <c r="F104" s="130"/>
      <c r="G104" s="130"/>
      <c r="H104" s="130"/>
      <c r="I104" s="130"/>
      <c r="J104" s="130"/>
      <c r="K104" s="130"/>
      <c r="L104" s="130"/>
      <c r="M104" s="130"/>
      <c r="N104" s="130"/>
      <c r="O104" s="130"/>
      <c r="P104" s="130"/>
      <c r="Q104" s="130"/>
      <c r="R104" s="130"/>
      <c r="S104" s="130"/>
      <c r="T104" s="131"/>
    </row>
    <row r="105" spans="2:21" ht="18" customHeight="1" thickBot="1" x14ac:dyDescent="0.35">
      <c r="B105" s="132"/>
      <c r="C105" s="133"/>
      <c r="D105" s="133"/>
      <c r="E105" s="133"/>
      <c r="F105" s="133"/>
      <c r="G105" s="133"/>
      <c r="H105" s="133"/>
      <c r="I105" s="133"/>
      <c r="J105" s="133"/>
      <c r="K105" s="133"/>
      <c r="L105" s="133"/>
      <c r="M105" s="133"/>
      <c r="N105" s="133"/>
      <c r="O105" s="133"/>
      <c r="P105" s="133"/>
      <c r="Q105" s="133"/>
      <c r="R105" s="133"/>
      <c r="S105" s="133"/>
      <c r="T105" s="134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96" t="s">
        <v>169</v>
      </c>
      <c r="C107" s="96"/>
      <c r="D107" s="96"/>
      <c r="E107" s="96"/>
      <c r="F107" s="6"/>
      <c r="G107" s="6"/>
      <c r="H107" s="6"/>
      <c r="I107" s="6"/>
      <c r="L107" s="96" t="s">
        <v>270</v>
      </c>
      <c r="M107" s="96"/>
      <c r="N107" s="96"/>
      <c r="O107" s="96"/>
      <c r="P107" s="9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110" t="s">
        <v>264</v>
      </c>
      <c r="C120" s="111"/>
      <c r="D120" s="111"/>
      <c r="E120" s="111"/>
      <c r="F120" s="111"/>
      <c r="G120" s="111"/>
      <c r="H120" s="111"/>
      <c r="I120" s="111"/>
      <c r="J120" s="112"/>
      <c r="L120" s="110" t="s">
        <v>265</v>
      </c>
      <c r="M120" s="111"/>
      <c r="N120" s="111"/>
      <c r="O120" s="111"/>
      <c r="P120" s="111"/>
      <c r="Q120" s="111"/>
      <c r="R120" s="111"/>
      <c r="S120" s="111"/>
      <c r="T120" s="112"/>
    </row>
    <row r="121" spans="2:20" ht="18" customHeight="1" x14ac:dyDescent="0.3">
      <c r="B121" s="43" t="s">
        <v>171</v>
      </c>
      <c r="C121" s="16"/>
      <c r="D121" s="16"/>
      <c r="E121" s="15"/>
      <c r="F121" s="154">
        <f>ROUND('DRIs DATA'!F26/'DRIs DATA'!C26*100,2)</f>
        <v>210.18</v>
      </c>
      <c r="G121" s="154"/>
      <c r="H121" s="156" t="s">
        <v>166</v>
      </c>
      <c r="I121" s="156"/>
      <c r="J121" s="157"/>
      <c r="L121" s="42" t="s">
        <v>171</v>
      </c>
      <c r="M121" s="20"/>
      <c r="N121" s="20"/>
      <c r="O121" s="23"/>
      <c r="P121" s="6"/>
      <c r="Q121" s="58">
        <f>ROUND('DRIs DATA'!AH26/'DRIs DATA'!AE26*100,2)</f>
        <v>224.12</v>
      </c>
      <c r="R121" s="156" t="s">
        <v>166</v>
      </c>
      <c r="S121" s="156"/>
      <c r="T121" s="157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35" t="s">
        <v>174</v>
      </c>
      <c r="C123" s="136"/>
      <c r="D123" s="136"/>
      <c r="E123" s="136"/>
      <c r="F123" s="136"/>
      <c r="G123" s="136"/>
      <c r="H123" s="136"/>
      <c r="I123" s="136"/>
      <c r="J123" s="137"/>
      <c r="L123" s="135" t="s">
        <v>269</v>
      </c>
      <c r="M123" s="136"/>
      <c r="N123" s="136"/>
      <c r="O123" s="136"/>
      <c r="P123" s="136"/>
      <c r="Q123" s="136"/>
      <c r="R123" s="136"/>
      <c r="S123" s="136"/>
      <c r="T123" s="137"/>
    </row>
    <row r="124" spans="2:20" ht="18" customHeight="1" x14ac:dyDescent="0.3">
      <c r="B124" s="135"/>
      <c r="C124" s="136"/>
      <c r="D124" s="136"/>
      <c r="E124" s="136"/>
      <c r="F124" s="136"/>
      <c r="G124" s="136"/>
      <c r="H124" s="136"/>
      <c r="I124" s="136"/>
      <c r="J124" s="137"/>
      <c r="L124" s="135"/>
      <c r="M124" s="136"/>
      <c r="N124" s="136"/>
      <c r="O124" s="136"/>
      <c r="P124" s="136"/>
      <c r="Q124" s="136"/>
      <c r="R124" s="136"/>
      <c r="S124" s="136"/>
      <c r="T124" s="137"/>
    </row>
    <row r="125" spans="2:20" ht="18" customHeight="1" x14ac:dyDescent="0.3">
      <c r="B125" s="135"/>
      <c r="C125" s="136"/>
      <c r="D125" s="136"/>
      <c r="E125" s="136"/>
      <c r="F125" s="136"/>
      <c r="G125" s="136"/>
      <c r="H125" s="136"/>
      <c r="I125" s="136"/>
      <c r="J125" s="137"/>
      <c r="L125" s="135"/>
      <c r="M125" s="136"/>
      <c r="N125" s="136"/>
      <c r="O125" s="136"/>
      <c r="P125" s="136"/>
      <c r="Q125" s="136"/>
      <c r="R125" s="136"/>
      <c r="S125" s="136"/>
      <c r="T125" s="137"/>
    </row>
    <row r="126" spans="2:20" ht="18" customHeight="1" x14ac:dyDescent="0.3">
      <c r="B126" s="135"/>
      <c r="C126" s="136"/>
      <c r="D126" s="136"/>
      <c r="E126" s="136"/>
      <c r="F126" s="136"/>
      <c r="G126" s="136"/>
      <c r="H126" s="136"/>
      <c r="I126" s="136"/>
      <c r="J126" s="137"/>
      <c r="L126" s="135"/>
      <c r="M126" s="136"/>
      <c r="N126" s="136"/>
      <c r="O126" s="136"/>
      <c r="P126" s="136"/>
      <c r="Q126" s="136"/>
      <c r="R126" s="136"/>
      <c r="S126" s="136"/>
      <c r="T126" s="137"/>
    </row>
    <row r="127" spans="2:20" ht="18" customHeight="1" x14ac:dyDescent="0.3">
      <c r="B127" s="135"/>
      <c r="C127" s="136"/>
      <c r="D127" s="136"/>
      <c r="E127" s="136"/>
      <c r="F127" s="136"/>
      <c r="G127" s="136"/>
      <c r="H127" s="136"/>
      <c r="I127" s="136"/>
      <c r="J127" s="137"/>
      <c r="L127" s="135"/>
      <c r="M127" s="136"/>
      <c r="N127" s="136"/>
      <c r="O127" s="136"/>
      <c r="P127" s="136"/>
      <c r="Q127" s="136"/>
      <c r="R127" s="136"/>
      <c r="S127" s="136"/>
      <c r="T127" s="137"/>
    </row>
    <row r="128" spans="2:20" ht="17.25" thickBot="1" x14ac:dyDescent="0.35">
      <c r="B128" s="138"/>
      <c r="C128" s="139"/>
      <c r="D128" s="139"/>
      <c r="E128" s="139"/>
      <c r="F128" s="139"/>
      <c r="G128" s="139"/>
      <c r="H128" s="139"/>
      <c r="I128" s="139"/>
      <c r="J128" s="140"/>
      <c r="L128" s="138"/>
      <c r="M128" s="139"/>
      <c r="N128" s="139"/>
      <c r="O128" s="139"/>
      <c r="P128" s="139"/>
      <c r="Q128" s="139"/>
      <c r="R128" s="139"/>
      <c r="S128" s="139"/>
      <c r="T128" s="140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129" t="s">
        <v>262</v>
      </c>
      <c r="C130" s="130"/>
      <c r="D130" s="130"/>
      <c r="E130" s="130"/>
      <c r="F130" s="130"/>
      <c r="G130" s="130"/>
      <c r="H130" s="130"/>
      <c r="I130" s="130"/>
      <c r="J130" s="130"/>
      <c r="K130" s="130"/>
      <c r="L130" s="130"/>
      <c r="M130" s="131"/>
      <c r="N130" s="57"/>
      <c r="O130" s="129" t="s">
        <v>263</v>
      </c>
      <c r="P130" s="130"/>
      <c r="Q130" s="130"/>
      <c r="R130" s="130"/>
      <c r="S130" s="130"/>
      <c r="T130" s="131"/>
    </row>
    <row r="131" spans="2:21" ht="18" customHeight="1" thickBot="1" x14ac:dyDescent="0.35">
      <c r="B131" s="132"/>
      <c r="C131" s="133"/>
      <c r="D131" s="133"/>
      <c r="E131" s="133"/>
      <c r="F131" s="133"/>
      <c r="G131" s="133"/>
      <c r="H131" s="133"/>
      <c r="I131" s="133"/>
      <c r="J131" s="133"/>
      <c r="K131" s="133"/>
      <c r="L131" s="133"/>
      <c r="M131" s="134"/>
      <c r="N131" s="57"/>
      <c r="O131" s="132"/>
      <c r="P131" s="133"/>
      <c r="Q131" s="133"/>
      <c r="R131" s="133"/>
      <c r="S131" s="133"/>
      <c r="T131" s="134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261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260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260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129" t="s">
        <v>194</v>
      </c>
      <c r="C155" s="130"/>
      <c r="D155" s="130"/>
      <c r="E155" s="130"/>
      <c r="F155" s="130"/>
      <c r="G155" s="130"/>
      <c r="H155" s="130"/>
      <c r="I155" s="130"/>
      <c r="J155" s="130"/>
      <c r="K155" s="130"/>
      <c r="L155" s="130"/>
      <c r="M155" s="130"/>
      <c r="N155" s="130"/>
      <c r="O155" s="130"/>
      <c r="P155" s="130"/>
      <c r="Q155" s="130"/>
      <c r="R155" s="130"/>
      <c r="S155" s="130"/>
      <c r="T155" s="131"/>
    </row>
    <row r="156" spans="2:21" ht="18" customHeight="1" thickBot="1" x14ac:dyDescent="0.35">
      <c r="B156" s="132"/>
      <c r="C156" s="133"/>
      <c r="D156" s="133"/>
      <c r="E156" s="133"/>
      <c r="F156" s="133"/>
      <c r="G156" s="133"/>
      <c r="H156" s="133"/>
      <c r="I156" s="133"/>
      <c r="J156" s="133"/>
      <c r="K156" s="133"/>
      <c r="L156" s="133"/>
      <c r="M156" s="133"/>
      <c r="N156" s="133"/>
      <c r="O156" s="133"/>
      <c r="P156" s="133"/>
      <c r="Q156" s="133"/>
      <c r="R156" s="133"/>
      <c r="S156" s="133"/>
      <c r="T156" s="134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96" t="s">
        <v>177</v>
      </c>
      <c r="C158" s="96"/>
      <c r="D158" s="96"/>
      <c r="E158" s="6"/>
      <c r="F158" s="6"/>
      <c r="G158" s="6"/>
      <c r="H158" s="6"/>
      <c r="I158" s="6"/>
      <c r="L158" s="96" t="s">
        <v>178</v>
      </c>
      <c r="M158" s="96"/>
      <c r="N158" s="9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110" t="s">
        <v>266</v>
      </c>
      <c r="C171" s="111"/>
      <c r="D171" s="111"/>
      <c r="E171" s="111"/>
      <c r="F171" s="111"/>
      <c r="G171" s="111"/>
      <c r="H171" s="111"/>
      <c r="I171" s="111"/>
      <c r="J171" s="112"/>
      <c r="L171" s="110" t="s">
        <v>176</v>
      </c>
      <c r="M171" s="111"/>
      <c r="N171" s="111"/>
      <c r="O171" s="111"/>
      <c r="P171" s="111"/>
      <c r="Q171" s="111"/>
      <c r="R171" s="111"/>
      <c r="S171" s="112"/>
    </row>
    <row r="172" spans="2:19" ht="18" customHeight="1" x14ac:dyDescent="0.3">
      <c r="B172" s="42" t="s">
        <v>171</v>
      </c>
      <c r="C172" s="20"/>
      <c r="D172" s="20"/>
      <c r="E172" s="6"/>
      <c r="F172" s="154">
        <f>ROUND('DRIs DATA'!F36/'DRIs DATA'!C36*100,2)</f>
        <v>112.15</v>
      </c>
      <c r="G172" s="154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804.51</v>
      </c>
      <c r="R172" s="20" t="s">
        <v>166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35" t="s">
        <v>185</v>
      </c>
      <c r="C174" s="136"/>
      <c r="D174" s="136"/>
      <c r="E174" s="136"/>
      <c r="F174" s="136"/>
      <c r="G174" s="136"/>
      <c r="H174" s="136"/>
      <c r="I174" s="136"/>
      <c r="J174" s="137"/>
      <c r="L174" s="135" t="s">
        <v>187</v>
      </c>
      <c r="M174" s="136"/>
      <c r="N174" s="136"/>
      <c r="O174" s="136"/>
      <c r="P174" s="136"/>
      <c r="Q174" s="136"/>
      <c r="R174" s="136"/>
      <c r="S174" s="137"/>
    </row>
    <row r="175" spans="2:19" ht="18" customHeight="1" x14ac:dyDescent="0.3">
      <c r="B175" s="135"/>
      <c r="C175" s="136"/>
      <c r="D175" s="136"/>
      <c r="E175" s="136"/>
      <c r="F175" s="136"/>
      <c r="G175" s="136"/>
      <c r="H175" s="136"/>
      <c r="I175" s="136"/>
      <c r="J175" s="137"/>
      <c r="L175" s="135"/>
      <c r="M175" s="136"/>
      <c r="N175" s="136"/>
      <c r="O175" s="136"/>
      <c r="P175" s="136"/>
      <c r="Q175" s="136"/>
      <c r="R175" s="136"/>
      <c r="S175" s="137"/>
    </row>
    <row r="176" spans="2:19" ht="18" customHeight="1" x14ac:dyDescent="0.3">
      <c r="B176" s="135"/>
      <c r="C176" s="136"/>
      <c r="D176" s="136"/>
      <c r="E176" s="136"/>
      <c r="F176" s="136"/>
      <c r="G176" s="136"/>
      <c r="H176" s="136"/>
      <c r="I176" s="136"/>
      <c r="J176" s="137"/>
      <c r="L176" s="135"/>
      <c r="M176" s="136"/>
      <c r="N176" s="136"/>
      <c r="O176" s="136"/>
      <c r="P176" s="136"/>
      <c r="Q176" s="136"/>
      <c r="R176" s="136"/>
      <c r="S176" s="137"/>
    </row>
    <row r="177" spans="2:19" ht="18" customHeight="1" x14ac:dyDescent="0.3">
      <c r="B177" s="135"/>
      <c r="C177" s="136"/>
      <c r="D177" s="136"/>
      <c r="E177" s="136"/>
      <c r="F177" s="136"/>
      <c r="G177" s="136"/>
      <c r="H177" s="136"/>
      <c r="I177" s="136"/>
      <c r="J177" s="137"/>
      <c r="L177" s="135"/>
      <c r="M177" s="136"/>
      <c r="N177" s="136"/>
      <c r="O177" s="136"/>
      <c r="P177" s="136"/>
      <c r="Q177" s="136"/>
      <c r="R177" s="136"/>
      <c r="S177" s="137"/>
    </row>
    <row r="178" spans="2:19" ht="18" customHeight="1" x14ac:dyDescent="0.3">
      <c r="B178" s="135"/>
      <c r="C178" s="136"/>
      <c r="D178" s="136"/>
      <c r="E178" s="136"/>
      <c r="F178" s="136"/>
      <c r="G178" s="136"/>
      <c r="H178" s="136"/>
      <c r="I178" s="136"/>
      <c r="J178" s="137"/>
      <c r="L178" s="135"/>
      <c r="M178" s="136"/>
      <c r="N178" s="136"/>
      <c r="O178" s="136"/>
      <c r="P178" s="136"/>
      <c r="Q178" s="136"/>
      <c r="R178" s="136"/>
      <c r="S178" s="137"/>
    </row>
    <row r="179" spans="2:19" ht="18" customHeight="1" x14ac:dyDescent="0.3">
      <c r="B179" s="135"/>
      <c r="C179" s="136"/>
      <c r="D179" s="136"/>
      <c r="E179" s="136"/>
      <c r="F179" s="136"/>
      <c r="G179" s="136"/>
      <c r="H179" s="136"/>
      <c r="I179" s="136"/>
      <c r="J179" s="137"/>
      <c r="L179" s="135"/>
      <c r="M179" s="136"/>
      <c r="N179" s="136"/>
      <c r="O179" s="136"/>
      <c r="P179" s="136"/>
      <c r="Q179" s="136"/>
      <c r="R179" s="136"/>
      <c r="S179" s="137"/>
    </row>
    <row r="180" spans="2:19" ht="18" customHeight="1" thickBot="1" x14ac:dyDescent="0.35">
      <c r="B180" s="138"/>
      <c r="C180" s="139"/>
      <c r="D180" s="139"/>
      <c r="E180" s="139"/>
      <c r="F180" s="139"/>
      <c r="G180" s="139"/>
      <c r="H180" s="139"/>
      <c r="I180" s="139"/>
      <c r="J180" s="140"/>
      <c r="L180" s="135"/>
      <c r="M180" s="136"/>
      <c r="N180" s="136"/>
      <c r="O180" s="136"/>
      <c r="P180" s="136"/>
      <c r="Q180" s="136"/>
      <c r="R180" s="136"/>
      <c r="S180" s="137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35"/>
      <c r="M181" s="136"/>
      <c r="N181" s="136"/>
      <c r="O181" s="136"/>
      <c r="P181" s="136"/>
      <c r="Q181" s="136"/>
      <c r="R181" s="136"/>
      <c r="S181" s="137"/>
    </row>
    <row r="182" spans="2:19" ht="18" customHeight="1" thickBot="1" x14ac:dyDescent="0.35">
      <c r="L182" s="138"/>
      <c r="M182" s="139"/>
      <c r="N182" s="139"/>
      <c r="O182" s="139"/>
      <c r="P182" s="139"/>
      <c r="Q182" s="139"/>
      <c r="R182" s="139"/>
      <c r="S182" s="140"/>
    </row>
    <row r="183" spans="2:19" ht="18" customHeight="1" x14ac:dyDescent="0.3">
      <c r="B183" s="96" t="s">
        <v>179</v>
      </c>
      <c r="C183" s="96"/>
      <c r="D183" s="9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110" t="s">
        <v>267</v>
      </c>
      <c r="C196" s="111"/>
      <c r="D196" s="111"/>
      <c r="E196" s="111"/>
      <c r="F196" s="111"/>
      <c r="G196" s="111"/>
      <c r="H196" s="111"/>
      <c r="I196" s="111"/>
      <c r="J196" s="112"/>
      <c r="S196" s="6"/>
    </row>
    <row r="197" spans="2:20" ht="18" customHeight="1" x14ac:dyDescent="0.3">
      <c r="B197" s="42" t="s">
        <v>171</v>
      </c>
      <c r="C197" s="20"/>
      <c r="D197" s="20"/>
      <c r="E197" s="6"/>
      <c r="F197" s="154">
        <f>ROUND('DRIs DATA'!F46/'DRIs DATA'!C46*100,2)</f>
        <v>265.16000000000003</v>
      </c>
      <c r="G197" s="154"/>
      <c r="H197" s="20" t="s">
        <v>166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35" t="s">
        <v>186</v>
      </c>
      <c r="C199" s="136"/>
      <c r="D199" s="136"/>
      <c r="E199" s="136"/>
      <c r="F199" s="136"/>
      <c r="G199" s="136"/>
      <c r="H199" s="136"/>
      <c r="I199" s="136"/>
      <c r="J199" s="137"/>
      <c r="S199" s="6"/>
    </row>
    <row r="200" spans="2:20" ht="18" customHeight="1" x14ac:dyDescent="0.3">
      <c r="B200" s="135"/>
      <c r="C200" s="136"/>
      <c r="D200" s="136"/>
      <c r="E200" s="136"/>
      <c r="F200" s="136"/>
      <c r="G200" s="136"/>
      <c r="H200" s="136"/>
      <c r="I200" s="136"/>
      <c r="J200" s="137"/>
      <c r="S200" s="6"/>
    </row>
    <row r="201" spans="2:20" ht="18" customHeight="1" x14ac:dyDescent="0.3">
      <c r="B201" s="135"/>
      <c r="C201" s="136"/>
      <c r="D201" s="136"/>
      <c r="E201" s="136"/>
      <c r="F201" s="136"/>
      <c r="G201" s="136"/>
      <c r="H201" s="136"/>
      <c r="I201" s="136"/>
      <c r="J201" s="137"/>
      <c r="S201" s="6"/>
    </row>
    <row r="202" spans="2:20" ht="18" customHeight="1" x14ac:dyDescent="0.3">
      <c r="B202" s="135"/>
      <c r="C202" s="136"/>
      <c r="D202" s="136"/>
      <c r="E202" s="136"/>
      <c r="F202" s="136"/>
      <c r="G202" s="136"/>
      <c r="H202" s="136"/>
      <c r="I202" s="136"/>
      <c r="J202" s="137"/>
      <c r="S202" s="6"/>
    </row>
    <row r="203" spans="2:20" ht="18" customHeight="1" x14ac:dyDescent="0.3">
      <c r="B203" s="135"/>
      <c r="C203" s="136"/>
      <c r="D203" s="136"/>
      <c r="E203" s="136"/>
      <c r="F203" s="136"/>
      <c r="G203" s="136"/>
      <c r="H203" s="136"/>
      <c r="I203" s="136"/>
      <c r="J203" s="137"/>
      <c r="S203" s="6"/>
    </row>
    <row r="204" spans="2:20" ht="18" customHeight="1" thickBot="1" x14ac:dyDescent="0.35">
      <c r="B204" s="138"/>
      <c r="C204" s="139"/>
      <c r="D204" s="139"/>
      <c r="E204" s="139"/>
      <c r="F204" s="139"/>
      <c r="G204" s="139"/>
      <c r="H204" s="139"/>
      <c r="I204" s="139"/>
      <c r="J204" s="140"/>
      <c r="S204" s="6"/>
    </row>
    <row r="205" spans="2:20" ht="18" customHeight="1" thickBot="1" x14ac:dyDescent="0.35">
      <c r="K205" s="10"/>
    </row>
    <row r="206" spans="2:20" ht="18" customHeight="1" x14ac:dyDescent="0.3">
      <c r="B206" s="129" t="s">
        <v>195</v>
      </c>
      <c r="C206" s="130"/>
      <c r="D206" s="130"/>
      <c r="E206" s="130"/>
      <c r="F206" s="130"/>
      <c r="G206" s="130"/>
      <c r="H206" s="130"/>
      <c r="I206" s="130"/>
      <c r="J206" s="130"/>
      <c r="K206" s="130"/>
      <c r="L206" s="130"/>
      <c r="M206" s="130"/>
      <c r="N206" s="130"/>
      <c r="O206" s="130"/>
      <c r="P206" s="130"/>
      <c r="Q206" s="130"/>
      <c r="R206" s="130"/>
      <c r="S206" s="130"/>
      <c r="T206" s="131"/>
    </row>
    <row r="207" spans="2:20" ht="18" customHeight="1" thickBot="1" x14ac:dyDescent="0.35">
      <c r="B207" s="132"/>
      <c r="C207" s="133"/>
      <c r="D207" s="133"/>
      <c r="E207" s="133"/>
      <c r="F207" s="133"/>
      <c r="G207" s="133"/>
      <c r="H207" s="133"/>
      <c r="I207" s="133"/>
      <c r="J207" s="133"/>
      <c r="K207" s="133"/>
      <c r="L207" s="133"/>
      <c r="M207" s="133"/>
      <c r="N207" s="133"/>
      <c r="O207" s="133"/>
      <c r="P207" s="133"/>
      <c r="Q207" s="133"/>
      <c r="R207" s="133"/>
      <c r="S207" s="133"/>
      <c r="T207" s="134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55" t="s">
        <v>188</v>
      </c>
      <c r="C209" s="155"/>
      <c r="D209" s="155"/>
      <c r="E209" s="155"/>
      <c r="F209" s="155"/>
      <c r="G209" s="155"/>
      <c r="H209" s="155"/>
      <c r="I209" s="24">
        <f>'DRIs DATA'!B6</f>
        <v>2200</v>
      </c>
      <c r="J209" s="6" t="s">
        <v>189</v>
      </c>
      <c r="K209" s="6"/>
      <c r="L209" s="6"/>
      <c r="M209" s="6"/>
      <c r="N209" s="6"/>
    </row>
    <row r="210" spans="2:14" ht="18" customHeight="1" x14ac:dyDescent="0.3">
      <c r="B210" s="141" t="s">
        <v>190</v>
      </c>
      <c r="C210" s="141"/>
      <c r="D210" s="141"/>
      <c r="E210" s="141"/>
      <c r="F210" s="141"/>
      <c r="G210" s="141"/>
      <c r="H210" s="141"/>
      <c r="I210" s="141"/>
      <c r="J210" s="141"/>
      <c r="K210" s="141"/>
      <c r="L210" s="141"/>
      <c r="M210" s="141"/>
      <c r="N210" s="6"/>
    </row>
    <row r="211" spans="2:14" ht="18" customHeight="1" x14ac:dyDescent="0.3">
      <c r="N211" s="6"/>
    </row>
    <row r="212" spans="2:14" ht="18" customHeight="1" x14ac:dyDescent="0.3">
      <c r="C212" t="s">
        <v>274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2023-05-10T04:29:53Z</dcterms:modified>
</cp:coreProperties>
</file>