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255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62913"/>
</workbook>
</file>

<file path=xl/calcChain.xml><?xml version="1.0" encoding="utf-8"?>
<calcChain xmlns="http://schemas.openxmlformats.org/spreadsheetml/2006/main">
  <c r="C2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F12" i="7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<sst xmlns="http://schemas.openxmlformats.org/spreadsheetml/2006/main" count="699" uniqueCount="344">
  <si>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</si>
  <si>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</si>
  <si>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</si>
  <si>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</si>
  <si>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</si>
  <si>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</si>
  <si>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</si>
  <si>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</si>
  <si>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</si>
  <si>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</si>
  <si>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</si>
  <si>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</si>
  <si>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</si>
  <si>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</si>
  <si>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</si>
  <si>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</si>
  <si>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</si>
  <si>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</si>
  <si>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</si>
  <si>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</si>
  <si>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</si>
  <si>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</si>
  <si>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</si>
  <si>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</si>
  <si>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</si>
  <si>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</si>
  <si>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</si>
  <si>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</si>
  <si>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</si>
  <si>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</si>
  <si>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</si>
  <si>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</si>
  <si>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</si>
  <si>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</si>
  <si>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</si>
  <si>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</si>
  <si>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</si>
  <si>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</si>
  <si>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</si>
  <si>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</si>
  <si>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</si>
  <si>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</si>
  <si>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</si>
  <si>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</si>
  <si>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</si>
  <si>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</si>
  <si>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</si>
  <si>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</si>
  <si>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</si>
  <si>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</si>
  <si>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</si>
  <si>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</si>
  <si>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</si>
  <si>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</si>
  <si>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</si>
  <si>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</si>
  <si>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</si>
  <si>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</si>
  <si>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</si>
  <si>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</si>
  <si>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</si>
  <si>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</si>
  <si>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</si>
  <si>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</si>
  <si>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</si>
  <si>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</si>
  <si>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</si>
  <si>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</si>
  <si>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</si>
  <si>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</si>
  <si>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</si>
  <si>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</si>
  <si>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</si>
  <si>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</si>
  <si>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</si>
  <si>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</si>
  <si>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</si>
  <si>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</si>
  <si>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</si>
  <si>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</si>
  <si>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</si>
  <si>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</si>
  <si>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</si>
  <si>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</si>
  <si>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</si>
  <si>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</si>
  <si>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</si>
  <si>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</si>
  <si>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</si>
  <si>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</si>
  <si>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</si>
  <si>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</si>
  <si>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</si>
  <si>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</si>
  <si>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</si>
  <si>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</si>
  <si>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</si>
  <si>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</si>
  <si>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</si>
  <si>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</si>
  <si>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</si>
  <si>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</si>
  <si>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</si>
  <si>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</si>
  <si>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</si>
  <si>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</si>
  <si>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</si>
  <si>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</si>
  <si>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</si>
  <si>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</si>
  <si>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</si>
  <si>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</si>
  <si>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</si>
  <si>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</si>
  <si>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</si>
  <si>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</si>
  <si>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</si>
  <si>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</si>
  <si>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</si>
  <si>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</si>
  <si>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</si>
  <si>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</si>
  <si>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</si>
  <si>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</si>
  <si>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</si>
  <si>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</si>
  <si>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</si>
  <si>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</si>
  <si>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</si>
  <si>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</si>
  <si>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</si>
  <si>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</si>
  <si>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</si>
  <si>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</si>
  <si>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</si>
  <si>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</si>
  <si>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</si>
  <si>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</si>
  <si>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</si>
  <si>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</si>
  <si>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</si>
  <si>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</si>
  <si>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</si>
  <si>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</si>
  <si>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</si>
  <si>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</si>
  <si>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</si>
  <si>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</si>
  <si>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</si>
  <si>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</si>
  <si>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</si>
  <si>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</si>
  <si>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</si>
  <si>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</si>
  <si>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</si>
  <si>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</si>
  <si>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</si>
  <si>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</si>
  <si>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</si>
  <si>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</si>
  <si>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</si>
  <si>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</si>
  <si>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</si>
  <si>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</si>
  <si>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</si>
  <si>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</si>
  <si>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</si>
  <si>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</si>
  <si>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</si>
  <si>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</si>
  <si>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</si>
  <si>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</si>
  <si>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</si>
  <si>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</si>
  <si>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</si>
  <si>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</si>
  <si>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</si>
  <si>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</si>
  <si>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</si>
  <si>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</si>
  <si>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</si>
  <si>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</si>
  <si>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</si>
  <si>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</si>
  <si>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</si>
  <si>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</si>
  <si>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</si>
  <si>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</si>
  <si>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</si>
  <si>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</si>
  <si>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</si>
  <si>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</si>
  <si>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</si>
  <si>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</si>
  <si>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</si>
  <si>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</si>
  <si>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</si>
  <si>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</si>
  <si>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</si>
  <si>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</si>
  <si>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</si>
  <si>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</si>
  <si>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</si>
  <si>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</si>
  <si>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</si>
  <si>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</si>
  <si>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</si>
  <si>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</si>
  <si>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</si>
  <si>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</si>
  <si>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</si>
  <si>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</si>
  <si>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</si>
  <si>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</si>
  <si>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</si>
  <si>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</si>
  <si>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</si>
  <si>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</si>
  <si>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</si>
  <si>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</si>
  <si>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</si>
  <si>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</si>
  <si>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</si>
  <si>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</si>
  <si>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</si>
  <si>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</si>
  <si>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</si>
  <si>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</si>
  <si>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</si>
  <si>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</si>
  <si>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</si>
  <si>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</si>
  <si>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</si>
  <si>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</si>
  <si>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</si>
  <si>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</si>
  <si>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</si>
  <si>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</si>
  <si>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</si>
  <si>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</si>
  <si>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</si>
  <si>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</si>
  <si>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</si>
  <si>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</si>
  <si>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</si>
  <si>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</si>
  <si>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</si>
  <si>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</si>
  <si>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</si>
  <si>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</si>
  <si>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</si>
  <si>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</si>
  <si>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</si>
  <si>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</si>
  <si>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</si>
  <si>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</si>
  <si>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</si>
  <si>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</si>
  <si>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</si>
  <si>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</si>
  <si>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</si>
  <si>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</si>
  <si>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</si>
  <si>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</si>
  <si>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</si>
  <si>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</si>
  <si>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</si>
  <si>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</si>
  <si>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</si>
  <si>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</si>
  <si>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</si>
  <si>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</si>
  <si>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</si>
  <si>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</si>
  <si>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</si>
  <si>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</si>
  <si>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다량 무기질</t>
    <phoneticPr fontId="1" type="noConversion"/>
  </si>
  <si>
    <t>칼륨</t>
    <phoneticPr fontId="1" type="noConversion"/>
  </si>
  <si>
    <t>미량 무기질</t>
    <phoneticPr fontId="1" type="noConversion"/>
  </si>
  <si>
    <t>망간</t>
    <phoneticPr fontId="1" type="noConversion"/>
  </si>
  <si>
    <t>셀레늄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</si>
  <si>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</si>
  <si>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</si>
  <si>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</si>
  <si>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</si>
  <si>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</si>
  <si>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</si>
  <si>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</si>
  <si>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당류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</si>
  <si>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</si>
  <si>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</si>
  <si>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</si>
  <si>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</si>
  <si>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</si>
  <si>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</si>
  <si>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</si>
  <si>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</si>
  <si>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</si>
  <si>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에너지 필요추정량</t>
    <phoneticPr fontId="1" type="noConversion"/>
  </si>
  <si>
    <t>에너지 섭취량</t>
    <phoneticPr fontId="1" type="noConversion"/>
  </si>
  <si>
    <t>당류섭취(g)</t>
    <phoneticPr fontId="1" type="noConversion"/>
  </si>
  <si>
    <t>당류섭취(%)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</si>
  <si>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</si>
  <si>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</si>
  <si>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</si>
  <si>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당류(kcal)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</si>
  <si>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</si>
  <si>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</si>
  <si>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</si>
  <si>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</si>
  <si>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</si>
  <si>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</si>
  <si>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</si>
  <si>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</si>
  <si>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</si>
  <si>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</si>
  <si>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</si>
  <si>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</si>
  <si>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</si>
  <si>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</si>
  <si>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</si>
  <si>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</si>
  <si>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</si>
  <si>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</si>
  <si>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</si>
  <si>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인</t>
    <phoneticPr fontId="1" type="noConversion"/>
  </si>
  <si>
    <t>염소</t>
    <phoneticPr fontId="1" type="noConversion"/>
  </si>
  <si>
    <t>마그네슘</t>
    <phoneticPr fontId="1" type="noConversion"/>
  </si>
  <si>
    <t>만성질환위험
감소섭취량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</si>
  <si>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</si>
  <si>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</si>
  <si>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</si>
  <si>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</si>
  <si>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요오드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</si>
  <si>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</si>
  <si>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</si>
  <si>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</si>
  <si>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</si>
  <si>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</si>
  <si>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박영주, ID : H1800225)</t>
  </si>
  <si>
    <t>2023년 12월 15일 08:49:28</t>
  </si>
  <si>
    <t>H1800225</t>
  </si>
  <si>
    <t>박영주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</si>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</sst>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52.566519999999997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043600"/>
        <c:axId val="186208488"/>
      </c:barChart>
      <c:catAx>
        <c:axId val="41104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08488"/>
        <c:crosses val="autoZero"/>
        <c:auto val="1"/>
        <c:lblAlgn val="ctr"/>
        <c:lblOffset val="100"/>
        <c:noMultiLvlLbl val="0"/>
      </c:catAx>
      <c:valAx>
        <c:axId val="186208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043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2.3357589999999999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589096"/>
        <c:axId val="186588312"/>
      </c:barChart>
      <c:catAx>
        <c:axId val="186589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588312"/>
        <c:crosses val="autoZero"/>
        <c:auto val="1"/>
        <c:lblAlgn val="ctr"/>
        <c:lblOffset val="100"/>
        <c:noMultiLvlLbl val="0"/>
      </c:catAx>
      <c:valAx>
        <c:axId val="186588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589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18.786643999999999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592232"/>
        <c:axId val="186591448"/>
      </c:barChart>
      <c:catAx>
        <c:axId val="186592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591448"/>
        <c:crosses val="autoZero"/>
        <c:auto val="1"/>
        <c:lblAlgn val="ctr"/>
        <c:lblOffset val="100"/>
        <c:noMultiLvlLbl val="0"/>
      </c:catAx>
      <c:valAx>
        <c:axId val="186591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592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796.80439999999999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587136"/>
        <c:axId val="186589880"/>
      </c:barChart>
      <c:catAx>
        <c:axId val="186587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589880"/>
        <c:crosses val="autoZero"/>
        <c:auto val="1"/>
        <c:lblAlgn val="ctr"/>
        <c:lblOffset val="100"/>
        <c:noMultiLvlLbl val="0"/>
      </c:catAx>
      <c:valAx>
        <c:axId val="186589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58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2152.3935999999999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590664"/>
        <c:axId val="186591056"/>
      </c:barChart>
      <c:catAx>
        <c:axId val="18659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591056"/>
        <c:crosses val="autoZero"/>
        <c:auto val="1"/>
        <c:lblAlgn val="ctr"/>
        <c:lblOffset val="100"/>
        <c:noMultiLvlLbl val="0"/>
      </c:catAx>
      <c:valAx>
        <c:axId val="18659105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59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2.6793520000000002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593016"/>
        <c:axId val="186587920"/>
      </c:barChart>
      <c:catAx>
        <c:axId val="186593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587920"/>
        <c:crosses val="autoZero"/>
        <c:auto val="1"/>
        <c:lblAlgn val="ctr"/>
        <c:lblOffset val="100"/>
        <c:noMultiLvlLbl val="0"/>
      </c:catAx>
      <c:valAx>
        <c:axId val="186587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593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173.10290000000001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065744"/>
        <c:axId val="187069664"/>
      </c:barChart>
      <c:catAx>
        <c:axId val="187065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069664"/>
        <c:crosses val="autoZero"/>
        <c:auto val="1"/>
        <c:lblAlgn val="ctr"/>
        <c:lblOffset val="100"/>
        <c:noMultiLvlLbl val="0"/>
      </c:catAx>
      <c:valAx>
        <c:axId val="187069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06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6.9271482999999998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065352"/>
        <c:axId val="187066136"/>
      </c:barChart>
      <c:catAx>
        <c:axId val="187065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066136"/>
        <c:crosses val="autoZero"/>
        <c:auto val="1"/>
        <c:lblAlgn val="ctr"/>
        <c:lblOffset val="100"/>
        <c:noMultiLvlLbl val="0"/>
      </c:catAx>
      <c:valAx>
        <c:axId val="187066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065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424.42844000000002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067312"/>
        <c:axId val="187066528"/>
      </c:barChart>
      <c:catAx>
        <c:axId val="187067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066528"/>
        <c:crosses val="autoZero"/>
        <c:auto val="1"/>
        <c:lblAlgn val="ctr"/>
        <c:lblOffset val="100"/>
        <c:noMultiLvlLbl val="0"/>
      </c:catAx>
      <c:valAx>
        <c:axId val="1870665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06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7.9965959999999999E-3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068096"/>
        <c:axId val="187068488"/>
      </c:barChart>
      <c:catAx>
        <c:axId val="18706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068488"/>
        <c:crosses val="autoZero"/>
        <c:auto val="1"/>
        <c:lblAlgn val="ctr"/>
        <c:lblOffset val="100"/>
        <c:noMultiLvlLbl val="0"/>
      </c:catAx>
      <c:valAx>
        <c:axId val="187068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06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2.5246483999999998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070056"/>
        <c:axId val="187067704"/>
      </c:barChart>
      <c:catAx>
        <c:axId val="187070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067704"/>
        <c:crosses val="autoZero"/>
        <c:auto val="1"/>
        <c:lblAlgn val="ctr"/>
        <c:lblOffset val="100"/>
        <c:noMultiLvlLbl val="0"/>
      </c:catAx>
      <c:valAx>
        <c:axId val="187067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070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16.064070000000001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210840"/>
        <c:axId val="186209664"/>
      </c:barChart>
      <c:catAx>
        <c:axId val="186210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09664"/>
        <c:crosses val="autoZero"/>
        <c:auto val="1"/>
        <c:lblAlgn val="ctr"/>
        <c:lblOffset val="100"/>
        <c:noMultiLvlLbl val="0"/>
      </c:catAx>
      <c:valAx>
        <c:axId val="186209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210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93.541970000000006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070840"/>
        <c:axId val="187071232"/>
      </c:barChart>
      <c:catAx>
        <c:axId val="187070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071232"/>
        <c:crosses val="autoZero"/>
        <c:auto val="1"/>
        <c:lblAlgn val="ctr"/>
        <c:lblOffset val="100"/>
        <c:noMultiLvlLbl val="0"/>
      </c:catAx>
      <c:valAx>
        <c:axId val="187071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070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61.192979999999999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064176"/>
        <c:axId val="187503080"/>
      </c:barChart>
      <c:catAx>
        <c:axId val="18706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503080"/>
        <c:crosses val="autoZero"/>
        <c:auto val="1"/>
        <c:lblAlgn val="ctr"/>
        <c:lblOffset val="100"/>
        <c:noMultiLvlLbl val="0"/>
      </c:catAx>
      <c:valAx>
        <c:axId val="187503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06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0.70799999999999996</c:v>
                </c:pt>
                <c:pt idx="1">
                  <c:v>5.5010000000000003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7499160"/>
        <c:axId val="187503472"/>
      </c:barChart>
      <c:catAx>
        <c:axId val="187499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503472"/>
        <c:crosses val="autoZero"/>
        <c:auto val="1"/>
        <c:lblAlgn val="ctr"/>
        <c:lblOffset val="100"/>
        <c:noMultiLvlLbl val="0"/>
      </c:catAx>
      <c:valAx>
        <c:axId val="187503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499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153.6317138671875</c:v>
                </c:pt>
                <c:pt idx="1">
                  <c:v>0.13709244132041931</c:v>
                </c:pt>
                <c:pt idx="2">
                  <c:v>2.1759214401245117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394.68650000000002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505432"/>
        <c:axId val="187505824"/>
      </c:barChart>
      <c:catAx>
        <c:axId val="18750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505824"/>
        <c:crosses val="autoZero"/>
        <c:auto val="1"/>
        <c:lblAlgn val="ctr"/>
        <c:lblOffset val="100"/>
        <c:noMultiLvlLbl val="0"/>
      </c:catAx>
      <c:valAx>
        <c:axId val="187505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50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9.9435719999999996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503864"/>
        <c:axId val="187499552"/>
      </c:barChart>
      <c:catAx>
        <c:axId val="187503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499552"/>
        <c:crosses val="autoZero"/>
        <c:auto val="1"/>
        <c:lblAlgn val="ctr"/>
        <c:lblOffset val="100"/>
        <c:noMultiLvlLbl val="0"/>
      </c:catAx>
      <c:valAx>
        <c:axId val="187499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503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66.525999999999996</c:v>
                </c:pt>
                <c:pt idx="1">
                  <c:v>13.707000000000001</c:v>
                </c:pt>
                <c:pt idx="2">
                  <c:v>19.766999999999999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7501512"/>
        <c:axId val="187500336"/>
      </c:barChart>
      <c:catAx>
        <c:axId val="18750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500336"/>
        <c:crosses val="autoZero"/>
        <c:auto val="1"/>
        <c:lblAlgn val="ctr"/>
        <c:lblOffset val="100"/>
        <c:noMultiLvlLbl val="0"/>
      </c:catAx>
      <c:valAx>
        <c:axId val="18750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501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1247.9007999999999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501120"/>
        <c:axId val="187501904"/>
      </c:barChart>
      <c:catAx>
        <c:axId val="18750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501904"/>
        <c:crosses val="autoZero"/>
        <c:auto val="1"/>
        <c:lblAlgn val="ctr"/>
        <c:lblOffset val="100"/>
        <c:noMultiLvlLbl val="0"/>
      </c:catAx>
      <c:valAx>
        <c:axId val="187501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501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57.655265999999997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502688"/>
        <c:axId val="187504648"/>
      </c:barChart>
      <c:catAx>
        <c:axId val="18750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504648"/>
        <c:crosses val="autoZero"/>
        <c:auto val="1"/>
        <c:lblAlgn val="ctr"/>
        <c:lblOffset val="100"/>
        <c:noMultiLvlLbl val="0"/>
      </c:catAx>
      <c:valAx>
        <c:axId val="187504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50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288.87973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499688"/>
        <c:axId val="188498904"/>
      </c:barChart>
      <c:catAx>
        <c:axId val="18849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498904"/>
        <c:crosses val="autoZero"/>
        <c:auto val="1"/>
        <c:lblAlgn val="ctr"/>
        <c:lblOffset val="100"/>
        <c:noMultiLvlLbl val="0"/>
      </c:catAx>
      <c:valAx>
        <c:axId val="188498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49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1.0060418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204568"/>
        <c:axId val="186206920"/>
      </c:barChart>
      <c:catAx>
        <c:axId val="186204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06920"/>
        <c:crosses val="autoZero"/>
        <c:auto val="1"/>
        <c:lblAlgn val="ctr"/>
        <c:lblOffset val="100"/>
        <c:noMultiLvlLbl val="0"/>
      </c:catAx>
      <c:valAx>
        <c:axId val="186206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204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3408.9324000000001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500472"/>
        <c:axId val="188495768"/>
      </c:barChart>
      <c:catAx>
        <c:axId val="188500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495768"/>
        <c:crosses val="autoZero"/>
        <c:auto val="1"/>
        <c:lblAlgn val="ctr"/>
        <c:lblOffset val="100"/>
        <c:noMultiLvlLbl val="0"/>
      </c:catAx>
      <c:valAx>
        <c:axId val="188495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500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6.0855269999999999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493808"/>
        <c:axId val="188496944"/>
      </c:barChart>
      <c:catAx>
        <c:axId val="18849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496944"/>
        <c:crosses val="autoZero"/>
        <c:auto val="1"/>
        <c:lblAlgn val="ctr"/>
        <c:lblOffset val="100"/>
        <c:noMultiLvlLbl val="0"/>
      </c:catAx>
      <c:valAx>
        <c:axId val="18849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49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0.31552901999999999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496552"/>
        <c:axId val="188494592"/>
      </c:barChart>
      <c:catAx>
        <c:axId val="188496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494592"/>
        <c:crosses val="autoZero"/>
        <c:auto val="1"/>
        <c:lblAlgn val="ctr"/>
        <c:lblOffset val="100"/>
        <c:noMultiLvlLbl val="0"/>
      </c:catAx>
      <c:valAx>
        <c:axId val="188494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496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144.56263999999999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207312"/>
        <c:axId val="186208096"/>
      </c:barChart>
      <c:catAx>
        <c:axId val="186207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08096"/>
        <c:crosses val="autoZero"/>
        <c:auto val="1"/>
        <c:lblAlgn val="ctr"/>
        <c:lblOffset val="100"/>
        <c:noMultiLvlLbl val="0"/>
      </c:catAx>
      <c:valAx>
        <c:axId val="186208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20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1.0350401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204176"/>
        <c:axId val="186205352"/>
      </c:barChart>
      <c:catAx>
        <c:axId val="18620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05352"/>
        <c:crosses val="autoZero"/>
        <c:auto val="1"/>
        <c:lblAlgn val="ctr"/>
        <c:lblOffset val="100"/>
        <c:noMultiLvlLbl val="0"/>
      </c:catAx>
      <c:valAx>
        <c:axId val="186205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20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10.256494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206136"/>
        <c:axId val="186208880"/>
      </c:barChart>
      <c:catAx>
        <c:axId val="186206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08880"/>
        <c:crosses val="autoZero"/>
        <c:auto val="1"/>
        <c:lblAlgn val="ctr"/>
        <c:lblOffset val="100"/>
        <c:noMultiLvlLbl val="0"/>
      </c:catAx>
      <c:valAx>
        <c:axId val="186208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206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0.31552901999999999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209272"/>
        <c:axId val="186210448"/>
      </c:barChart>
      <c:catAx>
        <c:axId val="186209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10448"/>
        <c:crosses val="autoZero"/>
        <c:auto val="1"/>
        <c:lblAlgn val="ctr"/>
        <c:lblOffset val="100"/>
        <c:noMultiLvlLbl val="0"/>
      </c:catAx>
      <c:valAx>
        <c:axId val="186210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209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185.35297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594584"/>
        <c:axId val="186591840"/>
      </c:barChart>
      <c:catAx>
        <c:axId val="186594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591840"/>
        <c:crosses val="autoZero"/>
        <c:auto val="1"/>
        <c:lblAlgn val="ctr"/>
        <c:lblOffset val="100"/>
        <c:noMultiLvlLbl val="0"/>
      </c:catAx>
      <c:valAx>
        <c:axId val="186591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594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2.1759214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593800"/>
        <c:axId val="186593408"/>
      </c:barChart>
      <c:catAx>
        <c:axId val="186593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593408"/>
        <c:crosses val="autoZero"/>
        <c:auto val="1"/>
        <c:lblAlgn val="ctr"/>
        <c:lblOffset val="100"/>
        <c:noMultiLvlLbl val="0"/>
      </c:catAx>
      <c:valAx>
        <c:axId val="186593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593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박영주, ID : H1800225)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12월 15일 08:49:28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1900</v>
      </c>
      <c r="C6" s="59">
        <f>'DRIs DATA 입력'!C6</f>
        <v>1247.9007999999999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52.566519999999997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16.064070000000001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66.525999999999996</v>
      </c>
      <c r="G8" s="59">
        <f>'DRIs DATA 입력'!G8</f>
        <v>13.707000000000001</v>
      </c>
      <c r="H8" s="59">
        <f>'DRIs DATA 입력'!H8</f>
        <v>19.766999999999999</v>
      </c>
      <c r="I8" s="46"/>
      <c r="J8" s="59" t="s">
        <v>216</v>
      </c>
      <c r="K8" s="59">
        <f>'DRIs DATA 입력'!K8</f>
        <v>0.70799999999999996</v>
      </c>
      <c r="L8" s="59">
        <f>'DRIs DATA 입력'!L8</f>
        <v>5.5010000000000003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394.68650000000002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9.9435719999999996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1.0060418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144.56263999999999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57.655265999999997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0.89971995000000005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1.0350401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10.256494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0.31552901999999999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185.35297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2.1759214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2.3357589999999999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18.786643999999999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288.87973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796.80439999999999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3408.9324000000001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2152.3935999999999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2.6793520000000002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173.10290000000001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6.0855269999999999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6.9271482999999998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424.42844000000002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7.9965959999999999E-3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2.5246483999999998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93.541970000000006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61.192979999999999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J46"/>
  <sheetViews>
    <sheetView showWhiteSpace="0" zoomScale="55" zoomScaleNormal="55" zoomScalePageLayoutView="40" workbookViewId="0">
      <selection activeCell="F52" sqref="F52"/>
    </sheetView>
  </sheetViews>
  <sheetFormatPr defaultRowHeight="16.5" x14ac:dyDescent="0.3"/>
  <cols>
    <col min="1" max="2" width="9" style="62" customWidth="1"/>
    <col min="3" max="13" width="9" style="62"/>
    <col min="14" max="18" width="9" style="62" customWidth="1"/>
    <col min="19" max="19" width="13.625" style="62" customWidth="1"/>
    <col min="20" max="20" width="9" style="62"/>
    <col min="21" max="21" width="9" style="62" customWidth="1"/>
    <col min="22" max="31" width="9" style="62"/>
    <col min="32" max="32" width="11.875" style="62" customWidth="1"/>
    <col min="33" max="33" width="11.125" style="62" customWidth="1"/>
    <col min="34" max="16384" width="9" style="62"/>
  </cols>
  <sheetData>
    <row r="1" spans="1:33" ht="15" customHeight="1" x14ac:dyDescent="0.3">
      <c r="A1" s="62" t="s">
        <v>281</v>
      </c>
      <c r="B1" s="61" t="s">
        <v>339</v>
      </c>
      <c r="G1" s="62" t="s">
        <v>282</v>
      </c>
      <c r="H1" s="61" t="s">
        <v>340</v>
      </c>
    </row>
    <row r="3" spans="1:33" x14ac:dyDescent="0.3">
      <c r="A3" s="66" t="s">
        <v>283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</row>
    <row r="4" spans="1:33" x14ac:dyDescent="0.3">
      <c r="A4" s="67" t="s">
        <v>284</v>
      </c>
      <c r="B4" s="67"/>
      <c r="C4" s="67"/>
      <c r="E4" s="69" t="s">
        <v>285</v>
      </c>
      <c r="F4" s="70"/>
      <c r="G4" s="70"/>
      <c r="H4" s="71"/>
      <c r="J4" s="69" t="s">
        <v>286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287</v>
      </c>
      <c r="V4" s="67"/>
      <c r="W4" s="67"/>
      <c r="X4" s="67"/>
      <c r="Y4" s="67"/>
      <c r="Z4" s="67"/>
      <c r="AB4" s="67" t="s">
        <v>288</v>
      </c>
      <c r="AC4" s="67"/>
      <c r="AD4" s="67"/>
      <c r="AE4" s="67"/>
      <c r="AF4" s="67"/>
      <c r="AG4" s="67"/>
    </row>
    <row r="5" spans="1:33" x14ac:dyDescent="0.3">
      <c r="A5" s="65"/>
      <c r="B5" s="65" t="s">
        <v>289</v>
      </c>
      <c r="C5" s="65" t="s">
        <v>290</v>
      </c>
      <c r="E5" s="65"/>
      <c r="F5" s="65" t="s">
        <v>50</v>
      </c>
      <c r="G5" s="65" t="s">
        <v>291</v>
      </c>
      <c r="H5" s="65" t="s">
        <v>46</v>
      </c>
      <c r="J5" s="65"/>
      <c r="K5" s="65" t="s">
        <v>292</v>
      </c>
      <c r="L5" s="65" t="s">
        <v>293</v>
      </c>
      <c r="N5" s="65"/>
      <c r="O5" s="65" t="s">
        <v>294</v>
      </c>
      <c r="P5" s="65" t="s">
        <v>295</v>
      </c>
      <c r="Q5" s="65" t="s">
        <v>296</v>
      </c>
      <c r="R5" s="65" t="s">
        <v>297</v>
      </c>
      <c r="S5" s="65" t="s">
        <v>290</v>
      </c>
      <c r="U5" s="65"/>
      <c r="V5" s="65" t="s">
        <v>294</v>
      </c>
      <c r="W5" s="65" t="s">
        <v>295</v>
      </c>
      <c r="X5" s="65" t="s">
        <v>296</v>
      </c>
      <c r="Y5" s="65" t="s">
        <v>297</v>
      </c>
      <c r="Z5" s="65" t="s">
        <v>290</v>
      </c>
      <c r="AB5" s="65"/>
      <c r="AC5" s="65" t="s">
        <v>298</v>
      </c>
      <c r="AD5" s="65" t="s">
        <v>299</v>
      </c>
      <c r="AE5" s="65" t="s">
        <v>288</v>
      </c>
      <c r="AF5" s="65" t="s">
        <v>300</v>
      </c>
      <c r="AG5" s="65" t="s">
        <v>301</v>
      </c>
    </row>
    <row r="6" spans="1:33" x14ac:dyDescent="0.3">
      <c r="A6" s="65" t="s">
        <v>284</v>
      </c>
      <c r="B6" s="65">
        <v>1900</v>
      </c>
      <c r="C6" s="65">
        <v>1247.9007999999999</v>
      </c>
      <c r="E6" s="65" t="s">
        <v>302</v>
      </c>
      <c r="F6" s="65">
        <v>55</v>
      </c>
      <c r="G6" s="65">
        <v>15</v>
      </c>
      <c r="H6" s="65">
        <v>7</v>
      </c>
      <c r="J6" s="65" t="s">
        <v>302</v>
      </c>
      <c r="K6" s="65">
        <v>0.1</v>
      </c>
      <c r="L6" s="65">
        <v>4</v>
      </c>
      <c r="N6" s="65" t="s">
        <v>303</v>
      </c>
      <c r="O6" s="65">
        <v>40</v>
      </c>
      <c r="P6" s="65">
        <v>50</v>
      </c>
      <c r="Q6" s="65">
        <v>0</v>
      </c>
      <c r="R6" s="65">
        <v>0</v>
      </c>
      <c r="S6" s="65">
        <v>52.566519999999997</v>
      </c>
      <c r="U6" s="65" t="s">
        <v>304</v>
      </c>
      <c r="V6" s="65">
        <v>0</v>
      </c>
      <c r="W6" s="65">
        <v>0</v>
      </c>
      <c r="X6" s="65">
        <v>20</v>
      </c>
      <c r="Y6" s="65">
        <v>0</v>
      </c>
      <c r="Z6" s="65">
        <v>16.064070000000001</v>
      </c>
      <c r="AB6" s="65" t="s">
        <v>305</v>
      </c>
      <c r="AC6" s="65">
        <v>1900</v>
      </c>
      <c r="AD6" s="65">
        <v>1247.9007999999999</v>
      </c>
      <c r="AE6" s="65">
        <v>166.12510681152344</v>
      </c>
      <c r="AF6" s="65">
        <v>41.531277000000003</v>
      </c>
      <c r="AG6" s="65">
        <v>13.312365258334724</v>
      </c>
    </row>
    <row r="7" spans="1:33" x14ac:dyDescent="0.3">
      <c r="E7" s="65" t="s">
        <v>306</v>
      </c>
      <c r="F7" s="65">
        <v>65</v>
      </c>
      <c r="G7" s="65">
        <v>30</v>
      </c>
      <c r="H7" s="65">
        <v>20</v>
      </c>
      <c r="J7" s="65" t="s">
        <v>306</v>
      </c>
      <c r="K7" s="65">
        <v>1</v>
      </c>
      <c r="L7" s="65">
        <v>10</v>
      </c>
    </row>
    <row r="8" spans="1:33" x14ac:dyDescent="0.3">
      <c r="E8" s="65" t="s">
        <v>307</v>
      </c>
      <c r="F8" s="65">
        <v>66.525999999999996</v>
      </c>
      <c r="G8" s="65">
        <v>13.707000000000001</v>
      </c>
      <c r="H8" s="65">
        <v>19.766999999999999</v>
      </c>
      <c r="J8" s="65" t="s">
        <v>307</v>
      </c>
      <c r="K8" s="65">
        <v>0.70799999999999996</v>
      </c>
      <c r="L8" s="65">
        <v>5.5010000000000003</v>
      </c>
    </row>
    <row r="13" spans="1:33" x14ac:dyDescent="0.3">
      <c r="A13" s="66" t="s">
        <v>308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33" x14ac:dyDescent="0.3">
      <c r="A14" s="67" t="s">
        <v>309</v>
      </c>
      <c r="B14" s="67"/>
      <c r="C14" s="67"/>
      <c r="D14" s="67"/>
      <c r="E14" s="67"/>
      <c r="F14" s="67"/>
      <c r="H14" s="67" t="s">
        <v>310</v>
      </c>
      <c r="I14" s="67"/>
      <c r="J14" s="67"/>
      <c r="K14" s="67"/>
      <c r="L14" s="67"/>
      <c r="M14" s="67"/>
      <c r="O14" s="67" t="s">
        <v>311</v>
      </c>
      <c r="P14" s="67"/>
      <c r="Q14" s="67"/>
      <c r="R14" s="67"/>
      <c r="S14" s="67"/>
      <c r="T14" s="67"/>
      <c r="V14" s="67" t="s">
        <v>312</v>
      </c>
      <c r="W14" s="67"/>
      <c r="X14" s="67"/>
      <c r="Y14" s="67"/>
      <c r="Z14" s="67"/>
      <c r="AA14" s="67"/>
    </row>
    <row r="15" spans="1:33" x14ac:dyDescent="0.3">
      <c r="A15" s="65"/>
      <c r="B15" s="65" t="s">
        <v>294</v>
      </c>
      <c r="C15" s="65" t="s">
        <v>295</v>
      </c>
      <c r="D15" s="65" t="s">
        <v>296</v>
      </c>
      <c r="E15" s="65" t="s">
        <v>297</v>
      </c>
      <c r="F15" s="65" t="s">
        <v>290</v>
      </c>
      <c r="H15" s="65"/>
      <c r="I15" s="65" t="s">
        <v>294</v>
      </c>
      <c r="J15" s="65" t="s">
        <v>295</v>
      </c>
      <c r="K15" s="65" t="s">
        <v>296</v>
      </c>
      <c r="L15" s="65" t="s">
        <v>297</v>
      </c>
      <c r="M15" s="65" t="s">
        <v>290</v>
      </c>
      <c r="O15" s="65"/>
      <c r="P15" s="65" t="s">
        <v>294</v>
      </c>
      <c r="Q15" s="65" t="s">
        <v>295</v>
      </c>
      <c r="R15" s="65" t="s">
        <v>296</v>
      </c>
      <c r="S15" s="65" t="s">
        <v>297</v>
      </c>
      <c r="T15" s="65" t="s">
        <v>290</v>
      </c>
      <c r="V15" s="65"/>
      <c r="W15" s="65" t="s">
        <v>294</v>
      </c>
      <c r="X15" s="65" t="s">
        <v>295</v>
      </c>
      <c r="Y15" s="65" t="s">
        <v>296</v>
      </c>
      <c r="Z15" s="65" t="s">
        <v>297</v>
      </c>
      <c r="AA15" s="65" t="s">
        <v>290</v>
      </c>
    </row>
    <row r="16" spans="1:33" x14ac:dyDescent="0.3">
      <c r="A16" s="65" t="s">
        <v>313</v>
      </c>
      <c r="B16" s="65">
        <v>450</v>
      </c>
      <c r="C16" s="65">
        <v>650</v>
      </c>
      <c r="D16" s="65">
        <v>0</v>
      </c>
      <c r="E16" s="65">
        <v>3000</v>
      </c>
      <c r="F16" s="65">
        <v>394.68650000000002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9.9435719999999996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1.0060418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144.56263999999999</v>
      </c>
    </row>
    <row r="23" spans="1:62" x14ac:dyDescent="0.3">
      <c r="A23" s="66" t="s">
        <v>314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315</v>
      </c>
      <c r="B24" s="67"/>
      <c r="C24" s="67"/>
      <c r="D24" s="67"/>
      <c r="E24" s="67"/>
      <c r="F24" s="67"/>
      <c r="H24" s="67" t="s">
        <v>316</v>
      </c>
      <c r="I24" s="67"/>
      <c r="J24" s="67"/>
      <c r="K24" s="67"/>
      <c r="L24" s="67"/>
      <c r="M24" s="67"/>
      <c r="O24" s="67" t="s">
        <v>317</v>
      </c>
      <c r="P24" s="67"/>
      <c r="Q24" s="67"/>
      <c r="R24" s="67"/>
      <c r="S24" s="67"/>
      <c r="T24" s="67"/>
      <c r="V24" s="67" t="s">
        <v>318</v>
      </c>
      <c r="W24" s="67"/>
      <c r="X24" s="67"/>
      <c r="Y24" s="67"/>
      <c r="Z24" s="67"/>
      <c r="AA24" s="67"/>
      <c r="AC24" s="67" t="s">
        <v>319</v>
      </c>
      <c r="AD24" s="67"/>
      <c r="AE24" s="67"/>
      <c r="AF24" s="67"/>
      <c r="AG24" s="67"/>
      <c r="AH24" s="67"/>
      <c r="AJ24" s="67" t="s">
        <v>320</v>
      </c>
      <c r="AK24" s="67"/>
      <c r="AL24" s="67"/>
      <c r="AM24" s="67"/>
      <c r="AN24" s="67"/>
      <c r="AO24" s="67"/>
      <c r="AQ24" s="67" t="s">
        <v>321</v>
      </c>
      <c r="AR24" s="67"/>
      <c r="AS24" s="67"/>
      <c r="AT24" s="67"/>
      <c r="AU24" s="67"/>
      <c r="AV24" s="67"/>
      <c r="AX24" s="67" t="s">
        <v>322</v>
      </c>
      <c r="AY24" s="67"/>
      <c r="AZ24" s="67"/>
      <c r="BA24" s="67"/>
      <c r="BB24" s="67"/>
      <c r="BC24" s="67"/>
      <c r="BE24" s="67" t="s">
        <v>323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294</v>
      </c>
      <c r="C25" s="65" t="s">
        <v>295</v>
      </c>
      <c r="D25" s="65" t="s">
        <v>296</v>
      </c>
      <c r="E25" s="65" t="s">
        <v>297</v>
      </c>
      <c r="F25" s="65" t="s">
        <v>290</v>
      </c>
      <c r="H25" s="65"/>
      <c r="I25" s="65" t="s">
        <v>294</v>
      </c>
      <c r="J25" s="65" t="s">
        <v>295</v>
      </c>
      <c r="K25" s="65" t="s">
        <v>296</v>
      </c>
      <c r="L25" s="65" t="s">
        <v>297</v>
      </c>
      <c r="M25" s="65" t="s">
        <v>290</v>
      </c>
      <c r="O25" s="65"/>
      <c r="P25" s="65" t="s">
        <v>294</v>
      </c>
      <c r="Q25" s="65" t="s">
        <v>295</v>
      </c>
      <c r="R25" s="65" t="s">
        <v>296</v>
      </c>
      <c r="S25" s="65" t="s">
        <v>297</v>
      </c>
      <c r="T25" s="65" t="s">
        <v>290</v>
      </c>
      <c r="V25" s="65"/>
      <c r="W25" s="65" t="s">
        <v>294</v>
      </c>
      <c r="X25" s="65" t="s">
        <v>295</v>
      </c>
      <c r="Y25" s="65" t="s">
        <v>296</v>
      </c>
      <c r="Z25" s="65" t="s">
        <v>297</v>
      </c>
      <c r="AA25" s="65" t="s">
        <v>290</v>
      </c>
      <c r="AC25" s="65"/>
      <c r="AD25" s="65" t="s">
        <v>294</v>
      </c>
      <c r="AE25" s="65" t="s">
        <v>295</v>
      </c>
      <c r="AF25" s="65" t="s">
        <v>296</v>
      </c>
      <c r="AG25" s="65" t="s">
        <v>297</v>
      </c>
      <c r="AH25" s="65" t="s">
        <v>290</v>
      </c>
      <c r="AJ25" s="65"/>
      <c r="AK25" s="65" t="s">
        <v>294</v>
      </c>
      <c r="AL25" s="65" t="s">
        <v>295</v>
      </c>
      <c r="AM25" s="65" t="s">
        <v>296</v>
      </c>
      <c r="AN25" s="65" t="s">
        <v>297</v>
      </c>
      <c r="AO25" s="65" t="s">
        <v>290</v>
      </c>
      <c r="AQ25" s="65"/>
      <c r="AR25" s="65" t="s">
        <v>294</v>
      </c>
      <c r="AS25" s="65" t="s">
        <v>295</v>
      </c>
      <c r="AT25" s="65" t="s">
        <v>296</v>
      </c>
      <c r="AU25" s="65" t="s">
        <v>297</v>
      </c>
      <c r="AV25" s="65" t="s">
        <v>290</v>
      </c>
      <c r="AX25" s="65"/>
      <c r="AY25" s="65" t="s">
        <v>294</v>
      </c>
      <c r="AZ25" s="65" t="s">
        <v>295</v>
      </c>
      <c r="BA25" s="65" t="s">
        <v>296</v>
      </c>
      <c r="BB25" s="65" t="s">
        <v>297</v>
      </c>
      <c r="BC25" s="65" t="s">
        <v>290</v>
      </c>
      <c r="BE25" s="65"/>
      <c r="BF25" s="65" t="s">
        <v>294</v>
      </c>
      <c r="BG25" s="65" t="s">
        <v>295</v>
      </c>
      <c r="BH25" s="65" t="s">
        <v>296</v>
      </c>
      <c r="BI25" s="65" t="s">
        <v>297</v>
      </c>
      <c r="BJ25" s="65" t="s">
        <v>290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57.655265999999997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0.89971995000000005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1.0350401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10.256494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0.31552901999999999</v>
      </c>
      <c r="AJ26" s="65" t="s">
        <v>324</v>
      </c>
      <c r="AK26" s="65">
        <v>320</v>
      </c>
      <c r="AL26" s="65">
        <v>400</v>
      </c>
      <c r="AM26" s="65">
        <v>0</v>
      </c>
      <c r="AN26" s="65">
        <v>1000</v>
      </c>
      <c r="AO26" s="65">
        <v>185.35297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2.1759214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2.3357589999999999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18.786643999999999</v>
      </c>
    </row>
    <row r="33" spans="1:62" x14ac:dyDescent="0.3">
      <c r="A33" s="66" t="s">
        <v>276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</row>
    <row r="34" spans="1:62" x14ac:dyDescent="0.3">
      <c r="A34" s="67" t="s">
        <v>177</v>
      </c>
      <c r="B34" s="67"/>
      <c r="C34" s="67"/>
      <c r="D34" s="67"/>
      <c r="E34" s="67"/>
      <c r="F34" s="67"/>
      <c r="H34" s="67" t="s">
        <v>325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277</v>
      </c>
      <c r="W34" s="67"/>
      <c r="X34" s="67"/>
      <c r="Y34" s="67"/>
      <c r="Z34" s="67"/>
      <c r="AA34" s="67"/>
      <c r="AC34" s="67" t="s">
        <v>326</v>
      </c>
      <c r="AD34" s="67"/>
      <c r="AE34" s="67"/>
      <c r="AF34" s="67"/>
      <c r="AG34" s="67"/>
      <c r="AH34" s="67"/>
      <c r="AJ34" s="67" t="s">
        <v>327</v>
      </c>
      <c r="AK34" s="67"/>
      <c r="AL34" s="67"/>
      <c r="AM34" s="67"/>
      <c r="AN34" s="67"/>
      <c r="AO34" s="67"/>
    </row>
    <row r="35" spans="1:62" ht="33" x14ac:dyDescent="0.3">
      <c r="A35" s="65"/>
      <c r="B35" s="65" t="s">
        <v>294</v>
      </c>
      <c r="C35" s="65" t="s">
        <v>295</v>
      </c>
      <c r="D35" s="65" t="s">
        <v>296</v>
      </c>
      <c r="E35" s="65" t="s">
        <v>297</v>
      </c>
      <c r="F35" s="65" t="s">
        <v>290</v>
      </c>
      <c r="H35" s="65"/>
      <c r="I35" s="65" t="s">
        <v>294</v>
      </c>
      <c r="J35" s="65" t="s">
        <v>295</v>
      </c>
      <c r="K35" s="65" t="s">
        <v>296</v>
      </c>
      <c r="L35" s="65" t="s">
        <v>297</v>
      </c>
      <c r="M35" s="65" t="s">
        <v>290</v>
      </c>
      <c r="O35" s="65"/>
      <c r="P35" s="65" t="s">
        <v>294</v>
      </c>
      <c r="Q35" s="65" t="s">
        <v>295</v>
      </c>
      <c r="R35" s="65" t="s">
        <v>296</v>
      </c>
      <c r="S35" s="64" t="s">
        <v>328</v>
      </c>
      <c r="T35" s="65" t="s">
        <v>290</v>
      </c>
      <c r="V35" s="65"/>
      <c r="W35" s="65" t="s">
        <v>294</v>
      </c>
      <c r="X35" s="65" t="s">
        <v>295</v>
      </c>
      <c r="Y35" s="65" t="s">
        <v>296</v>
      </c>
      <c r="Z35" s="65" t="s">
        <v>297</v>
      </c>
      <c r="AA35" s="65" t="s">
        <v>290</v>
      </c>
      <c r="AC35" s="65"/>
      <c r="AD35" s="65" t="s">
        <v>294</v>
      </c>
      <c r="AE35" s="65" t="s">
        <v>295</v>
      </c>
      <c r="AF35" s="65" t="s">
        <v>296</v>
      </c>
      <c r="AG35" s="65" t="s">
        <v>297</v>
      </c>
      <c r="AH35" s="65" t="s">
        <v>290</v>
      </c>
      <c r="AJ35" s="65"/>
      <c r="AK35" s="65" t="s">
        <v>294</v>
      </c>
      <c r="AL35" s="65" t="s">
        <v>295</v>
      </c>
      <c r="AM35" s="65" t="s">
        <v>296</v>
      </c>
      <c r="AN35" s="65" t="s">
        <v>297</v>
      </c>
      <c r="AO35" s="65" t="s">
        <v>290</v>
      </c>
    </row>
    <row r="36" spans="1:62" x14ac:dyDescent="0.3">
      <c r="A36" s="65" t="s">
        <v>17</v>
      </c>
      <c r="B36" s="65">
        <v>550</v>
      </c>
      <c r="C36" s="65">
        <v>700</v>
      </c>
      <c r="D36" s="65">
        <v>0</v>
      </c>
      <c r="E36" s="65">
        <v>2500</v>
      </c>
      <c r="F36" s="65">
        <v>288.87973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796.80439999999999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2300</v>
      </c>
      <c r="T36" s="65">
        <v>3408.9324000000001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2152.3935999999999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2.6793520000000002</v>
      </c>
      <c r="AJ36" s="65" t="s">
        <v>22</v>
      </c>
      <c r="AK36" s="65">
        <v>240</v>
      </c>
      <c r="AL36" s="65">
        <v>280</v>
      </c>
      <c r="AM36" s="65">
        <v>0</v>
      </c>
      <c r="AN36" s="65">
        <v>350</v>
      </c>
      <c r="AO36" s="65">
        <v>173.10290000000001</v>
      </c>
    </row>
    <row r="43" spans="1:62" x14ac:dyDescent="0.3">
      <c r="A43" s="66" t="s">
        <v>278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2" x14ac:dyDescent="0.3">
      <c r="A44" s="67" t="s">
        <v>329</v>
      </c>
      <c r="B44" s="67"/>
      <c r="C44" s="67"/>
      <c r="D44" s="67"/>
      <c r="E44" s="67"/>
      <c r="F44" s="67"/>
      <c r="H44" s="67" t="s">
        <v>330</v>
      </c>
      <c r="I44" s="67"/>
      <c r="J44" s="67"/>
      <c r="K44" s="67"/>
      <c r="L44" s="67"/>
      <c r="M44" s="67"/>
      <c r="O44" s="67" t="s">
        <v>331</v>
      </c>
      <c r="P44" s="67"/>
      <c r="Q44" s="67"/>
      <c r="R44" s="67"/>
      <c r="S44" s="67"/>
      <c r="T44" s="67"/>
      <c r="V44" s="67" t="s">
        <v>332</v>
      </c>
      <c r="W44" s="67"/>
      <c r="X44" s="67"/>
      <c r="Y44" s="67"/>
      <c r="Z44" s="67"/>
      <c r="AA44" s="67"/>
      <c r="AC44" s="67" t="s">
        <v>279</v>
      </c>
      <c r="AD44" s="67"/>
      <c r="AE44" s="67"/>
      <c r="AF44" s="67"/>
      <c r="AG44" s="67"/>
      <c r="AH44" s="67"/>
      <c r="AJ44" s="67" t="s">
        <v>333</v>
      </c>
      <c r="AK44" s="67"/>
      <c r="AL44" s="67"/>
      <c r="AM44" s="67"/>
      <c r="AN44" s="67"/>
      <c r="AO44" s="67"/>
      <c r="AQ44" s="67" t="s">
        <v>280</v>
      </c>
      <c r="AR44" s="67"/>
      <c r="AS44" s="67"/>
      <c r="AT44" s="67"/>
      <c r="AU44" s="67"/>
      <c r="AV44" s="67"/>
      <c r="AX44" s="67" t="s">
        <v>334</v>
      </c>
      <c r="AY44" s="67"/>
      <c r="AZ44" s="67"/>
      <c r="BA44" s="67"/>
      <c r="BB44" s="67"/>
      <c r="BC44" s="67"/>
      <c r="BE44" s="67" t="s">
        <v>335</v>
      </c>
      <c r="BF44" s="67"/>
      <c r="BG44" s="67"/>
      <c r="BH44" s="67"/>
      <c r="BI44" s="67"/>
      <c r="BJ44" s="67"/>
    </row>
    <row r="45" spans="1:62" x14ac:dyDescent="0.3">
      <c r="A45" s="65"/>
      <c r="B45" s="65" t="s">
        <v>294</v>
      </c>
      <c r="C45" s="65" t="s">
        <v>295</v>
      </c>
      <c r="D45" s="65" t="s">
        <v>296</v>
      </c>
      <c r="E45" s="65" t="s">
        <v>297</v>
      </c>
      <c r="F45" s="65" t="s">
        <v>290</v>
      </c>
      <c r="H45" s="65"/>
      <c r="I45" s="65" t="s">
        <v>294</v>
      </c>
      <c r="J45" s="65" t="s">
        <v>295</v>
      </c>
      <c r="K45" s="65" t="s">
        <v>296</v>
      </c>
      <c r="L45" s="65" t="s">
        <v>297</v>
      </c>
      <c r="M45" s="65" t="s">
        <v>290</v>
      </c>
      <c r="O45" s="65"/>
      <c r="P45" s="65" t="s">
        <v>294</v>
      </c>
      <c r="Q45" s="65" t="s">
        <v>295</v>
      </c>
      <c r="R45" s="65" t="s">
        <v>296</v>
      </c>
      <c r="S45" s="65" t="s">
        <v>297</v>
      </c>
      <c r="T45" s="65" t="s">
        <v>290</v>
      </c>
      <c r="V45" s="65"/>
      <c r="W45" s="65" t="s">
        <v>294</v>
      </c>
      <c r="X45" s="65" t="s">
        <v>295</v>
      </c>
      <c r="Y45" s="65" t="s">
        <v>296</v>
      </c>
      <c r="Z45" s="65" t="s">
        <v>297</v>
      </c>
      <c r="AA45" s="65" t="s">
        <v>290</v>
      </c>
      <c r="AC45" s="65"/>
      <c r="AD45" s="65" t="s">
        <v>294</v>
      </c>
      <c r="AE45" s="65" t="s">
        <v>295</v>
      </c>
      <c r="AF45" s="65" t="s">
        <v>296</v>
      </c>
      <c r="AG45" s="65" t="s">
        <v>297</v>
      </c>
      <c r="AH45" s="65" t="s">
        <v>290</v>
      </c>
      <c r="AJ45" s="65"/>
      <c r="AK45" s="65" t="s">
        <v>294</v>
      </c>
      <c r="AL45" s="65" t="s">
        <v>295</v>
      </c>
      <c r="AM45" s="65" t="s">
        <v>296</v>
      </c>
      <c r="AN45" s="65" t="s">
        <v>297</v>
      </c>
      <c r="AO45" s="65" t="s">
        <v>290</v>
      </c>
      <c r="AQ45" s="65"/>
      <c r="AR45" s="65" t="s">
        <v>294</v>
      </c>
      <c r="AS45" s="65" t="s">
        <v>295</v>
      </c>
      <c r="AT45" s="65" t="s">
        <v>296</v>
      </c>
      <c r="AU45" s="65" t="s">
        <v>297</v>
      </c>
      <c r="AV45" s="65" t="s">
        <v>290</v>
      </c>
      <c r="AX45" s="65"/>
      <c r="AY45" s="65" t="s">
        <v>294</v>
      </c>
      <c r="AZ45" s="65" t="s">
        <v>295</v>
      </c>
      <c r="BA45" s="65" t="s">
        <v>296</v>
      </c>
      <c r="BB45" s="65" t="s">
        <v>297</v>
      </c>
      <c r="BC45" s="65" t="s">
        <v>290</v>
      </c>
      <c r="BE45" s="65"/>
      <c r="BF45" s="65" t="s">
        <v>294</v>
      </c>
      <c r="BG45" s="65" t="s">
        <v>295</v>
      </c>
      <c r="BH45" s="65" t="s">
        <v>296</v>
      </c>
      <c r="BI45" s="65" t="s">
        <v>297</v>
      </c>
      <c r="BJ45" s="65" t="s">
        <v>290</v>
      </c>
    </row>
    <row r="46" spans="1:62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6.0855269999999999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6.9271482999999998</v>
      </c>
      <c r="O46" s="65" t="s">
        <v>336</v>
      </c>
      <c r="P46" s="65">
        <v>500</v>
      </c>
      <c r="Q46" s="65">
        <v>650</v>
      </c>
      <c r="R46" s="65">
        <v>0</v>
      </c>
      <c r="S46" s="65">
        <v>10000</v>
      </c>
      <c r="T46" s="65">
        <v>424.42844000000002</v>
      </c>
      <c r="V46" s="65" t="s">
        <v>29</v>
      </c>
      <c r="W46" s="65">
        <v>0</v>
      </c>
      <c r="X46" s="65">
        <v>0</v>
      </c>
      <c r="Y46" s="65">
        <v>2.7</v>
      </c>
      <c r="Z46" s="65">
        <v>10</v>
      </c>
      <c r="AA46" s="65">
        <v>7.9965959999999999E-3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2.5246483999999998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93.541970000000006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61.192979999999999</v>
      </c>
      <c r="AX46" s="65" t="s">
        <v>337</v>
      </c>
      <c r="AY46" s="65"/>
      <c r="AZ46" s="65"/>
      <c r="BA46" s="65"/>
      <c r="BB46" s="65"/>
      <c r="BC46" s="65"/>
      <c r="BE46" s="65" t="s">
        <v>338</v>
      </c>
      <c r="BF46" s="65"/>
      <c r="BG46" s="65"/>
      <c r="BH46" s="65"/>
      <c r="BI46" s="65"/>
      <c r="BJ46" s="65"/>
    </row>
  </sheetData>
  <mergeCells count="39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3:AG3"/>
    <mergeCell ref="AB4:AG4"/>
    <mergeCell ref="A23:BJ2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Y7"/>
  <sheetViews>
    <sheetView workbookViewId="0">
      <selection activeCell="E22" sqref="E22"/>
    </sheetView>
  </sheetViews>
  <sheetFormatPr defaultRowHeight="16.5" x14ac:dyDescent="0.3"/>
  <sheetData>
    <row r="1" spans="1:155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55" s="61" customFormat="1" x14ac:dyDescent="0.3">
      <c r="A2" s="61" t="s">
        <v>341</v>
      </c>
      <c r="B2" s="61" t="s">
        <v>342</v>
      </c>
      <c r="C2" s="61" t="s">
        <v>343</v>
      </c>
      <c r="D2" s="61">
        <v>44</v>
      </c>
      <c r="E2" s="61">
        <v>1247.9007568359375</v>
      </c>
      <c r="F2" s="61">
        <v>176.9140625</v>
      </c>
      <c r="G2" s="61">
        <v>36.451053619384766</v>
      </c>
      <c r="H2" s="61">
        <v>9.6661806106567383</v>
      </c>
      <c r="I2" s="61">
        <v>26.784875869750977</v>
      </c>
      <c r="J2" s="61">
        <v>52.566520690917969</v>
      </c>
      <c r="K2" s="61">
        <v>22.448524475097656</v>
      </c>
      <c r="L2" s="61">
        <v>30.117996215820313</v>
      </c>
      <c r="M2" s="61">
        <v>16.064069747924805</v>
      </c>
      <c r="N2" s="61">
        <v>3.227426290512085</v>
      </c>
      <c r="O2" s="61">
        <v>10.449057579040527</v>
      </c>
      <c r="P2" s="61">
        <v>41.531276702880859</v>
      </c>
      <c r="Q2" s="61">
        <v>18.813766479492188</v>
      </c>
      <c r="R2" s="61">
        <v>8.6186494827270508</v>
      </c>
      <c r="S2" s="61">
        <v>9.022120475769043</v>
      </c>
      <c r="T2" s="61">
        <v>0.45183572173118591</v>
      </c>
      <c r="U2" s="61">
        <v>3.8313016891479492</v>
      </c>
      <c r="V2" s="61">
        <v>6.0066517442464828E-2</v>
      </c>
      <c r="W2" s="61">
        <v>567.88372802734375</v>
      </c>
      <c r="X2" s="61">
        <v>15.752193450927734</v>
      </c>
      <c r="Y2" s="61">
        <v>229.47430419921875</v>
      </c>
      <c r="Z2" s="61">
        <v>394.68649291992188</v>
      </c>
      <c r="AA2" s="61">
        <v>64.261917114257813</v>
      </c>
      <c r="AB2" s="61">
        <v>1982.5477294921875</v>
      </c>
      <c r="AC2" s="61">
        <v>1.0060417652130127</v>
      </c>
      <c r="AD2" s="61">
        <v>2.4127585347741842E-3</v>
      </c>
      <c r="AE2" s="61">
        <v>0.84925967454910278</v>
      </c>
      <c r="AF2" s="61">
        <v>9.9435720443725586</v>
      </c>
      <c r="AG2" s="61">
        <v>4.1867871284484863</v>
      </c>
      <c r="AH2" s="61">
        <v>3.5352885723114014</v>
      </c>
      <c r="AI2" s="61">
        <v>0.15614823997020721</v>
      </c>
      <c r="AJ2" s="61">
        <v>4.729090690612793</v>
      </c>
      <c r="AK2" s="61">
        <v>1.5837856531143188</v>
      </c>
      <c r="AL2" s="61">
        <v>0.1480487585067749</v>
      </c>
      <c r="AM2" s="61">
        <v>0.17305131256580353</v>
      </c>
      <c r="AN2" s="61">
        <v>9.7654655575752258E-2</v>
      </c>
      <c r="AO2" s="61">
        <v>2.3108907043933868E-2</v>
      </c>
      <c r="AP2" s="61">
        <v>144.56263732910156</v>
      </c>
      <c r="AQ2" s="61">
        <v>135.35105895996094</v>
      </c>
      <c r="AR2" s="61">
        <v>2.8013575077056885</v>
      </c>
      <c r="AS2" s="61">
        <v>57.655265808105469</v>
      </c>
      <c r="AT2" s="61">
        <v>0.8997199535369873</v>
      </c>
      <c r="AU2" s="61">
        <v>1.0350401401519775</v>
      </c>
      <c r="AV2" s="61">
        <v>10.25649356842041</v>
      </c>
      <c r="AW2" s="61">
        <v>9.9238986968994141</v>
      </c>
      <c r="AX2" s="61">
        <v>1.1424089670181274</v>
      </c>
      <c r="AY2" s="61">
        <v>3.128462553024292</v>
      </c>
      <c r="AZ2" s="61">
        <v>0.31552901864051819</v>
      </c>
      <c r="BA2" s="61">
        <v>185.35296630859375</v>
      </c>
      <c r="BB2" s="61">
        <v>153.6317138671875</v>
      </c>
      <c r="BC2" s="61">
        <v>0.13709244132041931</v>
      </c>
      <c r="BD2" s="61">
        <v>2.1759214401245117</v>
      </c>
      <c r="BE2" s="61">
        <v>2.3357589244842529</v>
      </c>
      <c r="BF2" s="61">
        <v>18.786643981933594</v>
      </c>
      <c r="BG2" s="61">
        <v>0.1271367073059082</v>
      </c>
      <c r="BH2" s="61">
        <v>288.87973022460938</v>
      </c>
      <c r="BI2" s="61">
        <v>201.66310119628906</v>
      </c>
      <c r="BJ2" s="61">
        <v>87.216621398925781</v>
      </c>
      <c r="BK2" s="61">
        <v>796.80438232421875</v>
      </c>
      <c r="BL2" s="61">
        <v>3408.932373046875</v>
      </c>
      <c r="BM2" s="61">
        <v>2.6793520450592041</v>
      </c>
      <c r="BN2" s="61">
        <v>2152.3935546875</v>
      </c>
      <c r="BO2" s="61">
        <v>173.1029052734375</v>
      </c>
      <c r="BP2" s="61">
        <v>6.0855269432067871</v>
      </c>
      <c r="BQ2" s="61">
        <v>3.8155586719512939</v>
      </c>
      <c r="BR2" s="61">
        <v>2.2699685096740723</v>
      </c>
      <c r="BS2" s="61">
        <v>6.9271483421325684</v>
      </c>
      <c r="BT2" s="61">
        <v>424.42843627929688</v>
      </c>
      <c r="BU2" s="61">
        <v>7.9965963959693909E-3</v>
      </c>
      <c r="BV2" s="61">
        <v>2.5246484279632568</v>
      </c>
      <c r="BW2" s="61">
        <v>93.541969299316406</v>
      </c>
      <c r="BX2" s="61">
        <v>61.192981719970703</v>
      </c>
      <c r="BY2" s="61">
        <v>0</v>
      </c>
      <c r="BZ2" s="61">
        <v>53.010700225830078</v>
      </c>
      <c r="CA2" s="61">
        <v>158.09077453613281</v>
      </c>
      <c r="CB2" s="61">
        <v>31.770179748535156</v>
      </c>
      <c r="CC2" s="61">
        <v>11.906475067138672</v>
      </c>
      <c r="CD2" s="61">
        <v>10.514517784118652</v>
      </c>
      <c r="CE2" s="61">
        <v>9.1501674652099609</v>
      </c>
      <c r="CF2" s="61">
        <v>8.3230352401733398</v>
      </c>
      <c r="CG2" s="61">
        <v>1.0772068500518799</v>
      </c>
      <c r="CH2" s="61">
        <v>8.0719375610351563</v>
      </c>
      <c r="CI2" s="61">
        <v>4.8766601830720901E-2</v>
      </c>
      <c r="CJ2" s="61">
        <v>4.187113419175148E-2</v>
      </c>
      <c r="CK2" s="61">
        <v>0.18181192874908447</v>
      </c>
      <c r="CL2" s="61">
        <v>0.16668625175952911</v>
      </c>
      <c r="CM2" s="61">
        <v>8.8311993749812245E-5</v>
      </c>
      <c r="CN2" s="61">
        <v>0.99465066194534302</v>
      </c>
      <c r="CO2" s="61">
        <v>1.6564340330660343E-3</v>
      </c>
      <c r="CP2" s="61">
        <v>0.85475665330886841</v>
      </c>
      <c r="CQ2" s="61">
        <v>2.3735841736197472E-2</v>
      </c>
      <c r="CR2" s="61">
        <v>1.800224743783474E-2</v>
      </c>
      <c r="CS2" s="61">
        <v>6.358860969543457</v>
      </c>
      <c r="CT2" s="61">
        <v>0.3729509711265564</v>
      </c>
      <c r="CU2" s="61">
        <v>5.5193208158016205E-2</v>
      </c>
      <c r="CV2" s="61">
        <v>3.4523944486863911E-4</v>
      </c>
      <c r="CW2" s="61">
        <v>2.9941210746765137</v>
      </c>
      <c r="CX2" s="61">
        <v>9.5107927322387695</v>
      </c>
      <c r="CY2" s="61">
        <v>0.45888730883598328</v>
      </c>
      <c r="CZ2" s="61">
        <v>7.5225429534912109</v>
      </c>
      <c r="DA2" s="61">
        <v>0.80077123641967773</v>
      </c>
      <c r="DB2" s="61">
        <v>0.44345518946647644</v>
      </c>
      <c r="DC2" s="61">
        <v>6.3909993741617654E-8</v>
      </c>
      <c r="DD2" s="61">
        <v>6.5682560205459595E-2</v>
      </c>
      <c r="DE2" s="61">
        <v>0.13657701015472412</v>
      </c>
      <c r="DF2" s="61">
        <v>4.7314230352640152E-2</v>
      </c>
      <c r="DG2" s="61">
        <v>1.2323986738920212E-2</v>
      </c>
      <c r="DH2" s="61">
        <v>1.5144825913012028E-2</v>
      </c>
      <c r="DI2" s="61">
        <v>4.066999892415879E-8</v>
      </c>
      <c r="DJ2" s="61">
        <v>4.2888689786195755E-2</v>
      </c>
      <c r="DK2" s="61">
        <v>8.3924569189548492E-2</v>
      </c>
      <c r="DL2" s="61">
        <v>7.4887415394186974E-3</v>
      </c>
      <c r="DM2" s="61">
        <v>4.0812142193317413E-2</v>
      </c>
      <c r="DN2" s="61">
        <v>6.343526765704155E-3</v>
      </c>
      <c r="DO2" s="61">
        <v>1.1034948984161019E-3</v>
      </c>
      <c r="DP2" s="61">
        <v>1.2299117632210255E-2</v>
      </c>
      <c r="DQ2" s="61">
        <v>1.9172999543570768E-7</v>
      </c>
      <c r="DR2" s="61">
        <v>0.16798947751522064</v>
      </c>
      <c r="DS2" s="61">
        <v>5.4403975605964661E-2</v>
      </c>
      <c r="DT2" s="61">
        <v>2.2013232111930847E-2</v>
      </c>
      <c r="DU2" s="61">
        <v>5.3305849432945251E-3</v>
      </c>
      <c r="DV2" s="61">
        <v>0.19978052377700806</v>
      </c>
      <c r="DW2" s="61">
        <v>7.9178899526596069E-2</v>
      </c>
      <c r="DX2" s="61">
        <v>7.352040708065033E-2</v>
      </c>
      <c r="DY2" s="61">
        <v>4.6818125993013382E-2</v>
      </c>
      <c r="DZ2" s="61">
        <v>35734.26171875</v>
      </c>
      <c r="EA2" s="61">
        <v>16143.3857421875</v>
      </c>
      <c r="EB2" s="61">
        <v>19590.875</v>
      </c>
      <c r="EC2" s="61">
        <v>1633.0599365234375</v>
      </c>
      <c r="ED2" s="61">
        <v>2936.07763671875</v>
      </c>
      <c r="EE2" s="61">
        <v>2027.775146484375</v>
      </c>
      <c r="EF2" s="61">
        <v>733.6988525390625</v>
      </c>
      <c r="EG2" s="61">
        <v>1739.901123046875</v>
      </c>
      <c r="EH2" s="61">
        <v>1442.1962890625</v>
      </c>
      <c r="EI2" s="61">
        <v>310.02947998046875</v>
      </c>
      <c r="EJ2" s="61">
        <v>1957.8519287109375</v>
      </c>
      <c r="EK2" s="61">
        <v>1076.172119140625</v>
      </c>
      <c r="EL2" s="61">
        <v>2286.622802734375</v>
      </c>
      <c r="EM2" s="61">
        <v>1123.6824951171875</v>
      </c>
      <c r="EN2" s="61">
        <v>492.19277954101563</v>
      </c>
      <c r="EO2" s="61">
        <v>2079.029296875</v>
      </c>
      <c r="EP2" s="61">
        <v>3472.195556640625</v>
      </c>
      <c r="EQ2" s="61">
        <v>6842.4052734375</v>
      </c>
      <c r="ER2" s="61">
        <v>1578.6719970703125</v>
      </c>
      <c r="ES2" s="61">
        <v>2296.67333984375</v>
      </c>
      <c r="ET2" s="61">
        <v>1634.6500244140625</v>
      </c>
      <c r="EU2" s="61">
        <v>71.374984741210938</v>
      </c>
      <c r="EV2" s="61">
        <v>1225.8916015625</v>
      </c>
      <c r="EW2" s="61">
        <v>3173.613037109375</v>
      </c>
      <c r="EX2" s="61">
        <v>6526.9892578125</v>
      </c>
      <c r="EY2" s="61">
        <v>0</v>
      </c>
    </row>
    <row r="5" spans="1:155" x14ac:dyDescent="0.3">
      <c r="A5" t="s">
        <v>104</v>
      </c>
      <c r="B5" t="s">
        <v>105</v>
      </c>
      <c r="C5" t="s">
        <v>106</v>
      </c>
      <c r="D5" t="s">
        <v>107</v>
      </c>
    </row>
    <row r="6" spans="1:155" x14ac:dyDescent="0.3">
      <c r="A6">
        <f>BA2</f>
        <v>185.35296630859375</v>
      </c>
      <c r="B6">
        <f>BB2</f>
        <v>153.6317138671875</v>
      </c>
      <c r="C6">
        <f>BC2</f>
        <v>0.13709244132041931</v>
      </c>
      <c r="D6">
        <f>BD2</f>
        <v>2.1759214401245117</v>
      </c>
    </row>
    <row r="7" spans="1:155" x14ac:dyDescent="0.3">
      <c r="B7">
        <f>ROUND(B6/MAX($B$6,$C$6,$D$6),1)</f>
        <v>1</v>
      </c>
      <c r="C7">
        <f>ROUND(C6/MAX($B$6,$C$6,$D$6),1)</f>
        <v>0</v>
      </c>
      <c r="D7">
        <f>ROUND(D6/MAX($B$6,$C$6,$D$6),1)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22" sqref="H2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28911</v>
      </c>
      <c r="C2" s="56">
        <f ca="1">YEAR(TODAY())-YEAR(B2)+IF(TODAY()&gt;=DATE(YEAR(TODAY()),MONTH(B2),DAY(B2)),0,-1)</f>
        <v>44</v>
      </c>
      <c r="E2" s="52">
        <v>160.19999999999999</v>
      </c>
      <c r="F2" s="53" t="s">
        <v>39</v>
      </c>
      <c r="G2" s="52">
        <v>65.7</v>
      </c>
      <c r="H2" s="51" t="s">
        <v>41</v>
      </c>
      <c r="I2" s="72">
        <f>ROUND(G3/E3^2,1)</f>
        <v>25.6</v>
      </c>
    </row>
    <row r="3" spans="1:9" x14ac:dyDescent="0.3">
      <c r="E3" s="51">
        <f>E2/100</f>
        <v>1.6019999999999999</v>
      </c>
      <c r="F3" s="51" t="s">
        <v>40</v>
      </c>
      <c r="G3" s="51">
        <f>G2</f>
        <v>65.7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45273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19" sqref="T19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박영주, ID : H1800225)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12월 15일 08:49:28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X258"/>
  <sheetViews>
    <sheetView tabSelected="1" view="pageBreakPreview" zoomScaleNormal="100" zoomScaleSheetLayoutView="100" zoomScalePageLayoutView="10" workbookViewId="0">
      <selection activeCell="X12" sqref="X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45273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44</v>
      </c>
      <c r="G12" s="94"/>
      <c r="H12" s="94"/>
      <c r="I12" s="94"/>
      <c r="K12" s="123">
        <f>'개인정보 및 신체계측 입력'!E2</f>
        <v>160.19999999999999</v>
      </c>
      <c r="L12" s="124"/>
      <c r="M12" s="117">
        <f>'개인정보 및 신체계측 입력'!G2</f>
        <v>65.7</v>
      </c>
      <c r="N12" s="118"/>
      <c r="O12" s="113" t="s">
        <v>271</v>
      </c>
      <c r="P12" s="107"/>
      <c r="Q12" s="90">
        <f>'개인정보 및 신체계측 입력'!I2</f>
        <v>25.6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박영주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4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4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4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4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  <c r="X20" s="22"/>
    </row>
    <row r="21" spans="2:24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4" ht="18" customHeight="1" x14ac:dyDescent="0.3">
      <c r="E23" s="8"/>
      <c r="G23" s="7"/>
    </row>
    <row r="24" spans="2:24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66.525999999999996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13.707000000000001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19.766999999999999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29" t="s">
        <v>191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1"/>
    </row>
    <row r="53" spans="1:20" ht="18" customHeight="1" thickBot="1" x14ac:dyDescent="0.35">
      <c r="B53" s="132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4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79" t="s">
        <v>164</v>
      </c>
      <c r="D68" s="79"/>
      <c r="E68" s="79"/>
      <c r="F68" s="79"/>
      <c r="G68" s="79"/>
      <c r="H68" s="80" t="s">
        <v>170</v>
      </c>
      <c r="I68" s="80"/>
      <c r="J68" s="80"/>
      <c r="K68" s="36">
        <f>ROUND('그룹 전체 사용자의 일일 입력'!B6/MAX('그룹 전체 사용자의 일일 입력'!$B$6,'그룹 전체 사용자의 일일 입력'!$C$6,'그룹 전체 사용자의 일일 입력'!$D$6),1)</f>
        <v>1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</v>
      </c>
      <c r="N68" s="36" t="s">
        <v>53</v>
      </c>
      <c r="O68" s="81">
        <f>ROUND('그룹 전체 사용자의 일일 입력'!D6/MAX('그룹 전체 사용자의 일일 입력'!$B$6,'그룹 전체 사용자의 일일 입력'!$C$6,'그룹 전체 사용자의 일일 입력'!$D$6),1)</f>
        <v>0</v>
      </c>
      <c r="P68" s="8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2" t="s">
        <v>165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79" t="s">
        <v>51</v>
      </c>
      <c r="D71" s="79"/>
      <c r="E71" s="79"/>
      <c r="F71" s="79"/>
      <c r="G71" s="79"/>
      <c r="H71" s="38"/>
      <c r="I71" s="80" t="s">
        <v>52</v>
      </c>
      <c r="J71" s="80"/>
      <c r="K71" s="36">
        <f>ROUND('DRIs DATA'!L8,1)</f>
        <v>5.5</v>
      </c>
      <c r="L71" s="36" t="s">
        <v>53</v>
      </c>
      <c r="M71" s="36">
        <f>ROUND('DRIs DATA'!K8,1)</f>
        <v>0.7</v>
      </c>
      <c r="N71" s="83" t="s">
        <v>54</v>
      </c>
      <c r="O71" s="83"/>
      <c r="P71" s="83"/>
      <c r="Q71" s="83"/>
      <c r="R71" s="39"/>
      <c r="S71" s="35"/>
      <c r="T71" s="6"/>
    </row>
    <row r="72" spans="2:21" ht="18" customHeight="1" x14ac:dyDescent="0.3">
      <c r="B72" s="6"/>
      <c r="C72" s="105" t="s">
        <v>181</v>
      </c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6"/>
      <c r="U72" s="13"/>
    </row>
    <row r="73" spans="2:21" ht="18" customHeight="1" thickBot="1" x14ac:dyDescent="0.35">
      <c r="B73" s="6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29" t="s">
        <v>192</v>
      </c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1"/>
    </row>
    <row r="77" spans="2:21" ht="18" customHeight="1" thickBot="1" x14ac:dyDescent="0.35">
      <c r="B77" s="132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4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96" t="s">
        <v>168</v>
      </c>
      <c r="C79" s="96"/>
      <c r="D79" s="96"/>
      <c r="E79" s="96"/>
      <c r="F79" s="21"/>
      <c r="G79" s="21"/>
      <c r="H79" s="21"/>
      <c r="L79" s="96" t="s">
        <v>172</v>
      </c>
      <c r="M79" s="96"/>
      <c r="N79" s="96"/>
      <c r="O79" s="96"/>
      <c r="P79" s="9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97" t="s">
        <v>268</v>
      </c>
      <c r="C92" s="98"/>
      <c r="D92" s="98"/>
      <c r="E92" s="98"/>
      <c r="F92" s="98"/>
      <c r="G92" s="98"/>
      <c r="H92" s="98"/>
      <c r="I92" s="98"/>
      <c r="J92" s="99"/>
      <c r="L92" s="97" t="s">
        <v>175</v>
      </c>
      <c r="M92" s="98"/>
      <c r="N92" s="98"/>
      <c r="O92" s="98"/>
      <c r="P92" s="98"/>
      <c r="Q92" s="98"/>
      <c r="R92" s="98"/>
      <c r="S92" s="98"/>
      <c r="T92" s="99"/>
    </row>
    <row r="93" spans="1:21" ht="18" customHeight="1" x14ac:dyDescent="0.3">
      <c r="B93" s="158" t="s">
        <v>171</v>
      </c>
      <c r="C93" s="156"/>
      <c r="D93" s="156"/>
      <c r="E93" s="156"/>
      <c r="F93" s="154">
        <f>ROUND('DRIs DATA'!F16/'DRIs DATA'!C16*100,2)</f>
        <v>52.62</v>
      </c>
      <c r="G93" s="154"/>
      <c r="H93" s="156" t="s">
        <v>167</v>
      </c>
      <c r="I93" s="156"/>
      <c r="J93" s="157"/>
      <c r="L93" s="158" t="s">
        <v>171</v>
      </c>
      <c r="M93" s="156"/>
      <c r="N93" s="156"/>
      <c r="O93" s="156"/>
      <c r="P93" s="156"/>
      <c r="Q93" s="23">
        <f>ROUND('DRIs DATA'!M16/'DRIs DATA'!K16*100,2)</f>
        <v>82.86</v>
      </c>
      <c r="R93" s="156" t="s">
        <v>167</v>
      </c>
      <c r="S93" s="156"/>
      <c r="T93" s="157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2" t="s">
        <v>180</v>
      </c>
      <c r="C95" s="143"/>
      <c r="D95" s="143"/>
      <c r="E95" s="143"/>
      <c r="F95" s="143"/>
      <c r="G95" s="143"/>
      <c r="H95" s="143"/>
      <c r="I95" s="143"/>
      <c r="J95" s="144"/>
      <c r="L95" s="148" t="s">
        <v>173</v>
      </c>
      <c r="M95" s="149"/>
      <c r="N95" s="149"/>
      <c r="O95" s="149"/>
      <c r="P95" s="149"/>
      <c r="Q95" s="149"/>
      <c r="R95" s="149"/>
      <c r="S95" s="149"/>
      <c r="T95" s="150"/>
    </row>
    <row r="96" spans="1:21" ht="18" customHeight="1" x14ac:dyDescent="0.3">
      <c r="B96" s="142"/>
      <c r="C96" s="143"/>
      <c r="D96" s="143"/>
      <c r="E96" s="143"/>
      <c r="F96" s="143"/>
      <c r="G96" s="143"/>
      <c r="H96" s="143"/>
      <c r="I96" s="143"/>
      <c r="J96" s="144"/>
      <c r="L96" s="148"/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  <c r="U99" s="17"/>
    </row>
    <row r="100" spans="2:21" ht="18" customHeight="1" thickBot="1" x14ac:dyDescent="0.35">
      <c r="B100" s="145"/>
      <c r="C100" s="146"/>
      <c r="D100" s="146"/>
      <c r="E100" s="146"/>
      <c r="F100" s="146"/>
      <c r="G100" s="146"/>
      <c r="H100" s="146"/>
      <c r="I100" s="146"/>
      <c r="J100" s="147"/>
      <c r="L100" s="151"/>
      <c r="M100" s="152"/>
      <c r="N100" s="152"/>
      <c r="O100" s="152"/>
      <c r="P100" s="152"/>
      <c r="Q100" s="152"/>
      <c r="R100" s="152"/>
      <c r="S100" s="152"/>
      <c r="T100" s="15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29" t="s">
        <v>193</v>
      </c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1"/>
    </row>
    <row r="104" spans="2:21" ht="18" customHeight="1" thickBot="1" x14ac:dyDescent="0.35">
      <c r="B104" s="132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4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96" t="s">
        <v>169</v>
      </c>
      <c r="C106" s="96"/>
      <c r="D106" s="96"/>
      <c r="E106" s="96"/>
      <c r="F106" s="6"/>
      <c r="G106" s="6"/>
      <c r="H106" s="6"/>
      <c r="I106" s="6"/>
      <c r="L106" s="96" t="s">
        <v>270</v>
      </c>
      <c r="M106" s="96"/>
      <c r="N106" s="96"/>
      <c r="O106" s="96"/>
      <c r="P106" s="9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0" t="s">
        <v>264</v>
      </c>
      <c r="C119" s="111"/>
      <c r="D119" s="111"/>
      <c r="E119" s="111"/>
      <c r="F119" s="111"/>
      <c r="G119" s="111"/>
      <c r="H119" s="111"/>
      <c r="I119" s="111"/>
      <c r="J119" s="112"/>
      <c r="L119" s="110" t="s">
        <v>265</v>
      </c>
      <c r="M119" s="111"/>
      <c r="N119" s="111"/>
      <c r="O119" s="111"/>
      <c r="P119" s="111"/>
      <c r="Q119" s="111"/>
      <c r="R119" s="111"/>
      <c r="S119" s="111"/>
      <c r="T119" s="112"/>
    </row>
    <row r="120" spans="2:20" ht="18" customHeight="1" x14ac:dyDescent="0.3">
      <c r="B120" s="43" t="s">
        <v>171</v>
      </c>
      <c r="C120" s="16"/>
      <c r="D120" s="16"/>
      <c r="E120" s="15"/>
      <c r="F120" s="154">
        <f>ROUND('DRIs DATA'!F26/'DRIs DATA'!C26*100,2)</f>
        <v>57.66</v>
      </c>
      <c r="G120" s="154"/>
      <c r="H120" s="156" t="s">
        <v>166</v>
      </c>
      <c r="I120" s="156"/>
      <c r="J120" s="157"/>
      <c r="L120" s="42" t="s">
        <v>171</v>
      </c>
      <c r="M120" s="20"/>
      <c r="N120" s="20"/>
      <c r="O120" s="23"/>
      <c r="P120" s="6"/>
      <c r="Q120" s="58">
        <f>ROUND('DRIs DATA'!AH26/'DRIs DATA'!AE26*100,2)</f>
        <v>21.04</v>
      </c>
      <c r="R120" s="156" t="s">
        <v>166</v>
      </c>
      <c r="S120" s="156"/>
      <c r="T120" s="157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35" t="s">
        <v>174</v>
      </c>
      <c r="C122" s="136"/>
      <c r="D122" s="136"/>
      <c r="E122" s="136"/>
      <c r="F122" s="136"/>
      <c r="G122" s="136"/>
      <c r="H122" s="136"/>
      <c r="I122" s="136"/>
      <c r="J122" s="137"/>
      <c r="L122" s="135" t="s">
        <v>269</v>
      </c>
      <c r="M122" s="136"/>
      <c r="N122" s="136"/>
      <c r="O122" s="136"/>
      <c r="P122" s="136"/>
      <c r="Q122" s="136"/>
      <c r="R122" s="136"/>
      <c r="S122" s="136"/>
      <c r="T122" s="137"/>
    </row>
    <row r="123" spans="2:20" ht="18" customHeight="1" x14ac:dyDescent="0.3">
      <c r="B123" s="135"/>
      <c r="C123" s="136"/>
      <c r="D123" s="136"/>
      <c r="E123" s="136"/>
      <c r="F123" s="136"/>
      <c r="G123" s="136"/>
      <c r="H123" s="136"/>
      <c r="I123" s="136"/>
      <c r="J123" s="137"/>
      <c r="L123" s="135"/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7.25" thickBot="1" x14ac:dyDescent="0.35">
      <c r="B127" s="138"/>
      <c r="C127" s="139"/>
      <c r="D127" s="139"/>
      <c r="E127" s="139"/>
      <c r="F127" s="139"/>
      <c r="G127" s="139"/>
      <c r="H127" s="139"/>
      <c r="I127" s="139"/>
      <c r="J127" s="140"/>
      <c r="L127" s="138"/>
      <c r="M127" s="139"/>
      <c r="N127" s="139"/>
      <c r="O127" s="139"/>
      <c r="P127" s="139"/>
      <c r="Q127" s="139"/>
      <c r="R127" s="139"/>
      <c r="S127" s="139"/>
      <c r="T127" s="140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29" t="s">
        <v>262</v>
      </c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1"/>
      <c r="N129" s="57"/>
      <c r="O129" s="129" t="s">
        <v>263</v>
      </c>
      <c r="P129" s="130"/>
      <c r="Q129" s="130"/>
      <c r="R129" s="130"/>
      <c r="S129" s="130"/>
      <c r="T129" s="131"/>
    </row>
    <row r="130" spans="2:21" ht="18" customHeight="1" thickBot="1" x14ac:dyDescent="0.35">
      <c r="B130" s="132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4"/>
      <c r="N130" s="57"/>
      <c r="O130" s="132"/>
      <c r="P130" s="133"/>
      <c r="Q130" s="133"/>
      <c r="R130" s="133"/>
      <c r="S130" s="133"/>
      <c r="T130" s="134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29" t="s">
        <v>194</v>
      </c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1"/>
    </row>
    <row r="155" spans="2:21" ht="18" customHeight="1" thickBot="1" x14ac:dyDescent="0.35">
      <c r="B155" s="132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4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96" t="s">
        <v>177</v>
      </c>
      <c r="C157" s="96"/>
      <c r="D157" s="96"/>
      <c r="E157" s="6"/>
      <c r="F157" s="6"/>
      <c r="G157" s="6"/>
      <c r="H157" s="6"/>
      <c r="I157" s="6"/>
      <c r="L157" s="96" t="s">
        <v>178</v>
      </c>
      <c r="M157" s="96"/>
      <c r="N157" s="9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0" t="s">
        <v>266</v>
      </c>
      <c r="C170" s="111"/>
      <c r="D170" s="111"/>
      <c r="E170" s="111"/>
      <c r="F170" s="111"/>
      <c r="G170" s="111"/>
      <c r="H170" s="111"/>
      <c r="I170" s="111"/>
      <c r="J170" s="112"/>
      <c r="L170" s="110" t="s">
        <v>176</v>
      </c>
      <c r="M170" s="111"/>
      <c r="N170" s="111"/>
      <c r="O170" s="111"/>
      <c r="P170" s="111"/>
      <c r="Q170" s="111"/>
      <c r="R170" s="111"/>
      <c r="S170" s="112"/>
    </row>
    <row r="171" spans="2:19" ht="18" customHeight="1" x14ac:dyDescent="0.3">
      <c r="B171" s="42" t="s">
        <v>171</v>
      </c>
      <c r="C171" s="20"/>
      <c r="D171" s="20"/>
      <c r="E171" s="6"/>
      <c r="F171" s="154">
        <f>ROUND('DRIs DATA'!F36/'DRIs DATA'!C36*100,2)</f>
        <v>36.11</v>
      </c>
      <c r="G171" s="154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227.26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35" t="s">
        <v>185</v>
      </c>
      <c r="C173" s="136"/>
      <c r="D173" s="136"/>
      <c r="E173" s="136"/>
      <c r="F173" s="136"/>
      <c r="G173" s="136"/>
      <c r="H173" s="136"/>
      <c r="I173" s="136"/>
      <c r="J173" s="137"/>
      <c r="L173" s="135" t="s">
        <v>187</v>
      </c>
      <c r="M173" s="136"/>
      <c r="N173" s="136"/>
      <c r="O173" s="136"/>
      <c r="P173" s="136"/>
      <c r="Q173" s="136"/>
      <c r="R173" s="136"/>
      <c r="S173" s="137"/>
    </row>
    <row r="174" spans="2:19" ht="18" customHeight="1" x14ac:dyDescent="0.3">
      <c r="B174" s="135"/>
      <c r="C174" s="136"/>
      <c r="D174" s="136"/>
      <c r="E174" s="136"/>
      <c r="F174" s="136"/>
      <c r="G174" s="136"/>
      <c r="H174" s="136"/>
      <c r="I174" s="136"/>
      <c r="J174" s="137"/>
      <c r="L174" s="135"/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thickBot="1" x14ac:dyDescent="0.35">
      <c r="B179" s="138"/>
      <c r="C179" s="139"/>
      <c r="D179" s="139"/>
      <c r="E179" s="139"/>
      <c r="F179" s="139"/>
      <c r="G179" s="139"/>
      <c r="H179" s="139"/>
      <c r="I179" s="139"/>
      <c r="J179" s="140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thickBot="1" x14ac:dyDescent="0.35">
      <c r="L181" s="138"/>
      <c r="M181" s="139"/>
      <c r="N181" s="139"/>
      <c r="O181" s="139"/>
      <c r="P181" s="139"/>
      <c r="Q181" s="139"/>
      <c r="R181" s="139"/>
      <c r="S181" s="140"/>
    </row>
    <row r="182" spans="2:19" ht="18" customHeight="1" x14ac:dyDescent="0.3">
      <c r="B182" s="96" t="s">
        <v>179</v>
      </c>
      <c r="C182" s="96"/>
      <c r="D182" s="9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0" t="s">
        <v>267</v>
      </c>
      <c r="C195" s="111"/>
      <c r="D195" s="111"/>
      <c r="E195" s="111"/>
      <c r="F195" s="111"/>
      <c r="G195" s="111"/>
      <c r="H195" s="111"/>
      <c r="I195" s="111"/>
      <c r="J195" s="112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4">
        <f>ROUND('DRIs DATA'!F46/'DRIs DATA'!C46*100,2)</f>
        <v>60.86</v>
      </c>
      <c r="G196" s="154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35" t="s">
        <v>186</v>
      </c>
      <c r="C198" s="136"/>
      <c r="D198" s="136"/>
      <c r="E198" s="136"/>
      <c r="F198" s="136"/>
      <c r="G198" s="136"/>
      <c r="H198" s="136"/>
      <c r="I198" s="136"/>
      <c r="J198" s="137"/>
      <c r="S198" s="6"/>
    </row>
    <row r="199" spans="2:20" ht="18" customHeight="1" x14ac:dyDescent="0.3">
      <c r="B199" s="135"/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thickBot="1" x14ac:dyDescent="0.35">
      <c r="B203" s="138"/>
      <c r="C203" s="139"/>
      <c r="D203" s="139"/>
      <c r="E203" s="139"/>
      <c r="F203" s="139"/>
      <c r="G203" s="139"/>
      <c r="H203" s="139"/>
      <c r="I203" s="139"/>
      <c r="J203" s="140"/>
      <c r="S203" s="6"/>
    </row>
    <row r="204" spans="2:20" ht="18" customHeight="1" thickBot="1" x14ac:dyDescent="0.35">
      <c r="K204" s="10"/>
    </row>
    <row r="205" spans="2:20" ht="18" customHeight="1" x14ac:dyDescent="0.3">
      <c r="B205" s="129" t="s">
        <v>195</v>
      </c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1"/>
    </row>
    <row r="206" spans="2:20" ht="18" customHeight="1" thickBot="1" x14ac:dyDescent="0.35">
      <c r="B206" s="132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4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55" t="s">
        <v>188</v>
      </c>
      <c r="C208" s="155"/>
      <c r="D208" s="155"/>
      <c r="E208" s="155"/>
      <c r="F208" s="155"/>
      <c r="G208" s="155"/>
      <c r="H208" s="155"/>
      <c r="I208" s="24">
        <f>'DRIs DATA'!B6</f>
        <v>1900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1" t="s">
        <v>190</v>
      </c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2023-12-14T23:54:08Z</dcterms:modified>
</cp:coreProperties>
</file>