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45" yWindow="210" windowWidth="17820" windowHeight="1233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4562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<sst xmlns="http://schemas.openxmlformats.org/spreadsheetml/2006/main" count="692" uniqueCount="350">
  <si>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</si>
  <si>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</si>
  <si>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</si>
  <si>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</si>
  <si>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</si>
  <si>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</si>
  <si>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</si>
  <si>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</si>
  <si>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</si>
  <si>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</si>
  <si>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</si>
  <si>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</si>
  <si>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</si>
  <si>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</si>
  <si>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</si>
  <si>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</si>
  <si>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</si>
  <si>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</si>
  <si>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</si>
  <si>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</si>
  <si>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</si>
  <si>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</si>
  <si>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</si>
  <si>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</si>
  <si>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</si>
  <si>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</si>
  <si>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</si>
  <si>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</si>
  <si>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</si>
  <si>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</si>
  <si>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건강한 식생활은 여러 가지 만성질환을 예방하는데 아주 중요한 역할을 합니다.
귀하의 현재 영양섭취 상태를 알려드리고, 더불어 올바른 식생활에 대한 유용한 정보를 제공해 드리고자 합니다.</t>
    <phoneticPr fontId="1" type="noConversion"/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</si>
  <si>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</si>
  <si>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</si>
  <si>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</si>
  <si>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</si>
  <si>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</si>
  <si>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</si>
  <si>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</si>
  <si>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</si>
  <si>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</si>
  <si>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</si>
  <si>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</si>
  <si>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</si>
  <si>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</si>
  <si>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</si>
  <si>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</si>
  <si>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</si>
  <si>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</si>
  <si>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</si>
  <si>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</si>
  <si>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</si>
  <si>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</si>
  <si>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</si>
  <si>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</si>
  <si>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</si>
  <si>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</si>
  <si>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</si>
  <si>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</si>
  <si>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</si>
  <si>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</si>
  <si>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</si>
  <si>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</si>
  <si>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</si>
  <si>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</si>
  <si>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</si>
  <si>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</si>
  <si>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</si>
  <si>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</si>
  <si>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</si>
  <si>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</si>
  <si>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</si>
  <si>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</si>
  <si>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</si>
  <si>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</si>
  <si>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</si>
  <si>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</si>
  <si>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</si>
  <si>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</si>
  <si>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</si>
  <si>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</si>
  <si>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</si>
  <si>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</si>
  <si>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</si>
  <si>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</si>
  <si>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</si>
  <si>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</si>
  <si>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</si>
  <si>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</si>
  <si>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</si>
  <si>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</si>
  <si>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</si>
  <si>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</si>
  <si>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</si>
  <si>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</si>
  <si>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</si>
  <si>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</si>
  <si>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</si>
  <si>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</si>
  <si>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</si>
  <si>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</si>
  <si>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</si>
  <si>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</si>
  <si>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</si>
  <si>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</si>
  <si>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</si>
  <si>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</si>
  <si>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</si>
  <si>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</si>
  <si>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</si>
  <si>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</si>
  <si>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</si>
  <si>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</si>
  <si>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</si>
  <si>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</si>
  <si>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</si>
  <si>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</si>
  <si>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</si>
  <si>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</si>
  <si>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</si>
  <si>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</si>
  <si>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</si>
  <si>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</si>
  <si>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</si>
  <si>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</si>
  <si>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</si>
  <si>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</si>
  <si>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</si>
  <si>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</si>
  <si>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</si>
  <si>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</si>
  <si>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</si>
  <si>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</si>
  <si>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</si>
  <si>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</si>
  <si>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</si>
  <si>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</si>
  <si>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</si>
  <si>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</si>
  <si>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</si>
  <si>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</si>
  <si>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</si>
  <si>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</si>
  <si>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</si>
  <si>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</si>
  <si>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</si>
  <si>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</si>
  <si>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</si>
  <si>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</si>
  <si>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</si>
  <si>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</si>
  <si>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</si>
  <si>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</si>
  <si>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</si>
  <si>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</si>
  <si>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</si>
  <si>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</si>
  <si>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</si>
  <si>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</si>
  <si>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</si>
  <si>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</si>
  <si>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</si>
  <si>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</si>
  <si>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</si>
  <si>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</si>
  <si>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</si>
  <si>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</si>
  <si>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</si>
  <si>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</si>
  <si>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</si>
  <si>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</si>
  <si>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</si>
  <si>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</si>
  <si>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</si>
  <si>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</si>
  <si>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</si>
  <si>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</si>
  <si>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</si>
  <si>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</si>
  <si>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</si>
  <si>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</si>
  <si>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</si>
  <si>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</si>
  <si>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</si>
  <si>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</si>
  <si>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</si>
  <si>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</si>
  <si>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</si>
  <si>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</si>
  <si>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</si>
  <si>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</si>
  <si>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</si>
  <si>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</si>
  <si>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</si>
  <si>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</si>
  <si>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</si>
  <si>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</si>
  <si>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</si>
  <si>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</si>
  <si>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</si>
  <si>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</si>
  <si>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</si>
  <si>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</si>
  <si>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</si>
  <si>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</si>
  <si>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</si>
  <si>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</si>
  <si>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</si>
  <si>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</si>
  <si>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</si>
  <si>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</si>
  <si>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</si>
  <si>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</si>
  <si>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</si>
  <si>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</si>
  <si>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</si>
  <si>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</si>
  <si>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</si>
  <si>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</si>
  <si>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</si>
  <si>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</si>
  <si>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</si>
  <si>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</si>
  <si>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</si>
  <si>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</si>
  <si>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</si>
  <si>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</si>
  <si>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</si>
  <si>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</si>
  <si>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</si>
  <si>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</si>
  <si>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</si>
  <si>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</si>
  <si>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</si>
  <si>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</si>
  <si>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</si>
  <si>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</si>
  <si>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</si>
  <si>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</si>
  <si>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</si>
  <si>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</si>
  <si>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</si>
  <si>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</si>
  <si>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</si>
  <si>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</si>
  <si>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</si>
  <si>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</si>
  <si>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</si>
  <si>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</si>
  <si>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</si>
  <si>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</si>
  <si>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</si>
  <si>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</si>
  <si>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</si>
  <si>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</si>
  <si>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</si>
  <si>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</si>
  <si>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</si>
  <si>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</si>
  <si>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</si>
  <si>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</si>
  <si>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</si>
  <si>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</si>
  <si>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</si>
  <si>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</si>
  <si>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</si>
  <si>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</si>
  <si>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</si>
  <si>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</si>
  <si>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</si>
  <si>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</si>
  <si>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</si>
  <si>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</si>
  <si>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</si>
  <si>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</si>
  <si>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</si>
  <si>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</si>
  <si>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</si>
  <si>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</si>
  <si>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</si>
  <si>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</si>
  <si>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</si>
  <si>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</si>
  <si>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</si>
  <si>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</si>
  <si>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</si>
  <si>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</si>
  <si>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</si>
  <si>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</si>
  <si>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</si>
  <si>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</si>
  <si>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</si>
  <si>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</si>
  <si>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</si>
  <si>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</si>
  <si>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</si>
  <si>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</si>
  <si>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</si>
  <si>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</si>
  <si>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</si>
  <si>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</si>
  <si>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</si>
  <si>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H1900047</t>
  </si>
  <si>
    <t>한영미</t>
  </si>
  <si>
    <t>F</t>
  </si>
  <si>
    <t>(설문지 : FFQ 95문항 설문지, 사용자 : 한영미, ID : H1900047)</t>
  </si>
  <si>
    <t>2020년 02월 10일 15:17:37</t>
  </si>
  <si>
    <t>지용성 비타민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</si>
  <si>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</si>
  <si>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</si>
  <si>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</si>
  <si>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</si>
  <si>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권장섭취량</t>
    <phoneticPr fontId="1" type="noConversion"/>
  </si>
  <si>
    <t>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</si>
  <si>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</si>
  <si>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</si>
  <si>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</si>
  <si>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</si>
  <si>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</si>
  <si>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</si>
  <si>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</si>
  <si>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</si>
  <si>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</si>
  <si>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</si>
  <si>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</si>
  <si>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</si>
  <si>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</si>
  <si>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</si>
  <si>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</si>
  <si>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섭취량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</si>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</sst>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12" fillId="4" borderId="0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71.423689999999993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49440"/>
        <c:axId val="55497088"/>
      </c:barChart>
      <c:catAx>
        <c:axId val="47549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497088"/>
        <c:crosses val="autoZero"/>
        <c:auto val="1"/>
        <c:lblAlgn val="ctr"/>
        <c:lblOffset val="100"/>
        <c:noMultiLvlLbl val="0"/>
      </c:catAx>
      <c:valAx>
        <c:axId val="55497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49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3.1834383000000002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13056"/>
        <c:axId val="47614592"/>
      </c:barChart>
      <c:catAx>
        <c:axId val="47613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14592"/>
        <c:crosses val="autoZero"/>
        <c:auto val="1"/>
        <c:lblAlgn val="ctr"/>
        <c:lblOffset val="100"/>
        <c:noMultiLvlLbl val="0"/>
      </c:catAx>
      <c:valAx>
        <c:axId val="4761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13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2.3671544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636480"/>
        <c:axId val="47638016"/>
      </c:barChart>
      <c:catAx>
        <c:axId val="4763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38016"/>
        <c:crosses val="autoZero"/>
        <c:auto val="1"/>
        <c:lblAlgn val="ctr"/>
        <c:lblOffset val="100"/>
        <c:noMultiLvlLbl val="0"/>
      </c:catAx>
      <c:valAx>
        <c:axId val="47638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63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1256.8489999999999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76256"/>
        <c:axId val="52986240"/>
      </c:barChart>
      <c:catAx>
        <c:axId val="5297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86240"/>
        <c:crosses val="autoZero"/>
        <c:auto val="1"/>
        <c:lblAlgn val="ctr"/>
        <c:lblOffset val="100"/>
        <c:noMultiLvlLbl val="0"/>
      </c:catAx>
      <c:valAx>
        <c:axId val="52986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7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4371.3554999999997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995584"/>
        <c:axId val="52997120"/>
      </c:barChart>
      <c:catAx>
        <c:axId val="52995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997120"/>
        <c:crosses val="autoZero"/>
        <c:auto val="1"/>
        <c:lblAlgn val="ctr"/>
        <c:lblOffset val="100"/>
        <c:noMultiLvlLbl val="0"/>
      </c:catAx>
      <c:valAx>
        <c:axId val="5299712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99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200.62466000000001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4944"/>
        <c:axId val="55716480"/>
      </c:barChart>
      <c:catAx>
        <c:axId val="5571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6480"/>
        <c:crosses val="autoZero"/>
        <c:auto val="1"/>
        <c:lblAlgn val="ctr"/>
        <c:lblOffset val="100"/>
        <c:noMultiLvlLbl val="0"/>
      </c:catAx>
      <c:valAx>
        <c:axId val="5571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177.63837000000001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111296"/>
        <c:axId val="57112832"/>
      </c:barChart>
      <c:catAx>
        <c:axId val="5711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112832"/>
        <c:crosses val="autoZero"/>
        <c:auto val="1"/>
        <c:lblAlgn val="ctr"/>
        <c:lblOffset val="100"/>
        <c:noMultiLvlLbl val="0"/>
      </c:catAx>
      <c:valAx>
        <c:axId val="57112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11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10.238873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8876288"/>
        <c:axId val="58877824"/>
      </c:barChart>
      <c:catAx>
        <c:axId val="58876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8877824"/>
        <c:crosses val="autoZero"/>
        <c:auto val="1"/>
        <c:lblAlgn val="ctr"/>
        <c:lblOffset val="100"/>
        <c:noMultiLvlLbl val="0"/>
      </c:catAx>
      <c:valAx>
        <c:axId val="58877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8876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2326.6282000000001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14784"/>
        <c:axId val="81016320"/>
      </c:barChart>
      <c:catAx>
        <c:axId val="81014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16320"/>
        <c:crosses val="autoZero"/>
        <c:auto val="1"/>
        <c:lblAlgn val="ctr"/>
        <c:lblOffset val="100"/>
        <c:noMultiLvlLbl val="0"/>
      </c:catAx>
      <c:valAx>
        <c:axId val="810163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1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0.27931207000000002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26432"/>
        <c:axId val="81032320"/>
      </c:barChart>
      <c:catAx>
        <c:axId val="81026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32320"/>
        <c:crosses val="autoZero"/>
        <c:auto val="1"/>
        <c:lblAlgn val="ctr"/>
        <c:lblOffset val="100"/>
        <c:noMultiLvlLbl val="0"/>
      </c:catAx>
      <c:valAx>
        <c:axId val="81032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2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3.249987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62912"/>
        <c:axId val="81064704"/>
      </c:barChart>
      <c:catAx>
        <c:axId val="81062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64704"/>
        <c:crosses val="autoZero"/>
        <c:auto val="1"/>
        <c:lblAlgn val="ctr"/>
        <c:lblOffset val="100"/>
        <c:noMultiLvlLbl val="0"/>
      </c:catAx>
      <c:valAx>
        <c:axId val="81064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62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40.747100000000003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723456"/>
        <c:axId val="88725376"/>
      </c:barChart>
      <c:catAx>
        <c:axId val="88723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25376"/>
        <c:crosses val="autoZero"/>
        <c:auto val="1"/>
        <c:lblAlgn val="ctr"/>
        <c:lblOffset val="100"/>
        <c:noMultiLvlLbl val="0"/>
      </c:catAx>
      <c:valAx>
        <c:axId val="8872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723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157.88570000000001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074816"/>
        <c:axId val="81088896"/>
      </c:barChart>
      <c:catAx>
        <c:axId val="8107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088896"/>
        <c:crosses val="autoZero"/>
        <c:auto val="1"/>
        <c:lblAlgn val="ctr"/>
        <c:lblOffset val="100"/>
        <c:noMultiLvlLbl val="0"/>
      </c:catAx>
      <c:valAx>
        <c:axId val="81088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07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76.230649999999997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103488"/>
        <c:axId val="81125760"/>
      </c:barChart>
      <c:catAx>
        <c:axId val="81103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125760"/>
        <c:crosses val="autoZero"/>
        <c:auto val="1"/>
        <c:lblAlgn val="ctr"/>
        <c:lblOffset val="100"/>
        <c:noMultiLvlLbl val="0"/>
      </c:catAx>
      <c:valAx>
        <c:axId val="81125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03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19.829000000000001</c:v>
                </c:pt>
                <c:pt idx="1">
                  <c:v>20.742000000000001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185024"/>
        <c:axId val="81207296"/>
      </c:barChart>
      <c:catAx>
        <c:axId val="81185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07296"/>
        <c:crosses val="autoZero"/>
        <c:auto val="1"/>
        <c:lblAlgn val="ctr"/>
        <c:lblOffset val="100"/>
        <c:noMultiLvlLbl val="0"/>
      </c:catAx>
      <c:valAx>
        <c:axId val="8120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185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</c:dPt>
          <c:dPt>
            <c:idx val="1"/>
            <c:bubble3D val="0"/>
            <c:spPr>
              <a:solidFill>
                <a:srgbClr val="FFC000"/>
              </a:solidFill>
            </c:spPr>
          </c:dPt>
          <c:dPt>
            <c:idx val="2"/>
            <c:bubble3D val="0"/>
            <c:spPr>
              <a:solidFill>
                <a:srgbClr val="66CCFF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14.795489999999999</c:v>
                </c:pt>
                <c:pt idx="1">
                  <c:v>17.216539999999998</c:v>
                </c:pt>
                <c:pt idx="2">
                  <c:v>22.226445999999999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937.96400000000006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62080"/>
        <c:axId val="81263616"/>
      </c:barChart>
      <c:catAx>
        <c:axId val="8126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63616"/>
        <c:crosses val="autoZero"/>
        <c:auto val="1"/>
        <c:lblAlgn val="ctr"/>
        <c:lblOffset val="100"/>
        <c:noMultiLvlLbl val="0"/>
      </c:catAx>
      <c:valAx>
        <c:axId val="81263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6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25.096765999999999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278080"/>
        <c:axId val="81279616"/>
      </c:barChart>
      <c:catAx>
        <c:axId val="8127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279616"/>
        <c:crosses val="autoZero"/>
        <c:auto val="1"/>
        <c:lblAlgn val="ctr"/>
        <c:lblOffset val="100"/>
        <c:noMultiLvlLbl val="0"/>
      </c:catAx>
      <c:valAx>
        <c:axId val="8127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27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64.725999999999999</c:v>
                </c:pt>
                <c:pt idx="1">
                  <c:v>13.692</c:v>
                </c:pt>
                <c:pt idx="2">
                  <c:v>21.582000000000001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1314176"/>
        <c:axId val="81315712"/>
      </c:barChart>
      <c:catAx>
        <c:axId val="8131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315712"/>
        <c:crosses val="autoZero"/>
        <c:auto val="1"/>
        <c:lblAlgn val="ctr"/>
        <c:lblOffset val="100"/>
        <c:noMultiLvlLbl val="0"/>
      </c:catAx>
      <c:valAx>
        <c:axId val="8131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31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1525.5558000000001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408000"/>
        <c:axId val="81409536"/>
      </c:barChart>
      <c:catAx>
        <c:axId val="81408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409536"/>
        <c:crosses val="autoZero"/>
        <c:auto val="1"/>
        <c:lblAlgn val="ctr"/>
        <c:lblOffset val="100"/>
        <c:noMultiLvlLbl val="0"/>
      </c:catAx>
      <c:valAx>
        <c:axId val="81409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40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177.82831999999999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448320"/>
        <c:axId val="81450112"/>
      </c:barChart>
      <c:catAx>
        <c:axId val="8144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450112"/>
        <c:crosses val="autoZero"/>
        <c:auto val="1"/>
        <c:lblAlgn val="ctr"/>
        <c:lblOffset val="100"/>
        <c:noMultiLvlLbl val="0"/>
      </c:catAx>
      <c:valAx>
        <c:axId val="814501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44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814.25070000000005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464320"/>
        <c:axId val="81478400"/>
      </c:barChart>
      <c:catAx>
        <c:axId val="8146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478400"/>
        <c:crosses val="autoZero"/>
        <c:auto val="1"/>
        <c:lblAlgn val="ctr"/>
        <c:lblOffset val="100"/>
        <c:noMultiLvlLbl val="0"/>
      </c:catAx>
      <c:valAx>
        <c:axId val="81478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46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5.7018757000000004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9003520"/>
        <c:axId val="89358720"/>
      </c:barChart>
      <c:catAx>
        <c:axId val="8900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9358720"/>
        <c:crosses val="autoZero"/>
        <c:auto val="1"/>
        <c:lblAlgn val="ctr"/>
        <c:lblOffset val="100"/>
        <c:noMultiLvlLbl val="0"/>
      </c:catAx>
      <c:valAx>
        <c:axId val="89358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900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10697.275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500800"/>
        <c:axId val="81510784"/>
      </c:barChart>
      <c:catAx>
        <c:axId val="81500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510784"/>
        <c:crosses val="autoZero"/>
        <c:auto val="1"/>
        <c:lblAlgn val="ctr"/>
        <c:lblOffset val="100"/>
        <c:noMultiLvlLbl val="0"/>
      </c:catAx>
      <c:valAx>
        <c:axId val="81510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50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21.846526999999998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537280"/>
        <c:axId val="81543168"/>
      </c:barChart>
      <c:catAx>
        <c:axId val="81537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543168"/>
        <c:crosses val="autoZero"/>
        <c:auto val="1"/>
        <c:lblAlgn val="ctr"/>
        <c:lblOffset val="100"/>
        <c:noMultiLvlLbl val="0"/>
      </c:catAx>
      <c:valAx>
        <c:axId val="81543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537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2.2822840000000002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1573760"/>
        <c:axId val="81575296"/>
      </c:barChart>
      <c:catAx>
        <c:axId val="81573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1575296"/>
        <c:crosses val="autoZero"/>
        <c:auto val="1"/>
        <c:lblAlgn val="ctr"/>
        <c:lblOffset val="100"/>
        <c:noMultiLvlLbl val="0"/>
      </c:catAx>
      <c:valAx>
        <c:axId val="81575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1573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537.53264999999999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02538624"/>
        <c:axId val="103400960"/>
      </c:barChart>
      <c:catAx>
        <c:axId val="102538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3400960"/>
        <c:crosses val="autoZero"/>
        <c:auto val="1"/>
        <c:lblAlgn val="ctr"/>
        <c:lblOffset val="100"/>
        <c:noMultiLvlLbl val="0"/>
      </c:catAx>
      <c:valAx>
        <c:axId val="103400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02538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1.9039845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31534848"/>
        <c:axId val="131536384"/>
      </c:barChart>
      <c:catAx>
        <c:axId val="13153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1536384"/>
        <c:crosses val="autoZero"/>
        <c:auto val="1"/>
        <c:lblAlgn val="ctr"/>
        <c:lblOffset val="100"/>
        <c:noMultiLvlLbl val="0"/>
      </c:catAx>
      <c:valAx>
        <c:axId val="131536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3153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20.460445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40693888"/>
        <c:axId val="140696192"/>
      </c:barChart>
      <c:catAx>
        <c:axId val="140693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0696192"/>
        <c:crosses val="autoZero"/>
        <c:auto val="1"/>
        <c:lblAlgn val="ctr"/>
        <c:lblOffset val="100"/>
        <c:noMultiLvlLbl val="0"/>
      </c:catAx>
      <c:valAx>
        <c:axId val="14069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40693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2.2822840000000002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60340608"/>
        <c:axId val="161670656"/>
      </c:barChart>
      <c:catAx>
        <c:axId val="160340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1670656"/>
        <c:crosses val="autoZero"/>
        <c:auto val="1"/>
        <c:lblAlgn val="ctr"/>
        <c:lblOffset val="100"/>
        <c:noMultiLvlLbl val="0"/>
      </c:catAx>
      <c:valAx>
        <c:axId val="161670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60340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959.64495999999997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79136"/>
        <c:axId val="47580672"/>
      </c:barChart>
      <c:catAx>
        <c:axId val="4757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580672"/>
        <c:crosses val="autoZero"/>
        <c:auto val="1"/>
        <c:lblAlgn val="ctr"/>
        <c:lblOffset val="100"/>
        <c:noMultiLvlLbl val="0"/>
      </c:catAx>
      <c:valAx>
        <c:axId val="47580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7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13.172031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597824"/>
        <c:axId val="47603712"/>
      </c:barChart>
      <c:catAx>
        <c:axId val="47597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603712"/>
        <c:crosses val="autoZero"/>
        <c:auto val="1"/>
        <c:lblAlgn val="ctr"/>
        <c:lblOffset val="100"/>
        <c:noMultiLvlLbl val="0"/>
      </c:catAx>
      <c:valAx>
        <c:axId val="47603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59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/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/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/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/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/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/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/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/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/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/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/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/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/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/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/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/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/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/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/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/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RowHeight="16.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8" t="str">
        <f>'DRIs DATA 입력'!A1</f>
        <v>정보</v>
      </c>
      <c r="B1" s="47" t="str">
        <f>'DRIs DATA 입력'!B1</f>
        <v>(설문지 : FFQ 95문항 설문지, 사용자 : 한영미, ID : H1900047)</v>
      </c>
      <c r="C1" s="47"/>
      <c r="D1" s="47"/>
      <c r="E1" s="47"/>
      <c r="F1" s="47"/>
      <c r="G1" s="48" t="str">
        <f>'DRIs DATA 입력'!G1</f>
        <v>출력시각</v>
      </c>
      <c r="H1" s="47" t="str">
        <f>'DRIs DATA 입력'!H1</f>
        <v>2020년 02월 10일 15:17:37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</row>
    <row r="2" spans="1:62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  <c r="BH2" s="48"/>
      <c r="BI2" s="48"/>
      <c r="BJ2" s="48"/>
    </row>
    <row r="3" spans="1:62">
      <c r="A3" s="72" t="s">
        <v>198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47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</row>
    <row r="4" spans="1:62">
      <c r="A4" s="70" t="s">
        <v>57</v>
      </c>
      <c r="B4" s="70"/>
      <c r="C4" s="70"/>
      <c r="D4" s="47"/>
      <c r="E4" s="67" t="s">
        <v>199</v>
      </c>
      <c r="F4" s="68"/>
      <c r="G4" s="68"/>
      <c r="H4" s="69"/>
      <c r="I4" s="47"/>
      <c r="J4" s="67" t="s">
        <v>200</v>
      </c>
      <c r="K4" s="68"/>
      <c r="L4" s="69"/>
      <c r="M4" s="47"/>
      <c r="N4" s="70" t="s">
        <v>201</v>
      </c>
      <c r="O4" s="70"/>
      <c r="P4" s="70"/>
      <c r="Q4" s="70"/>
      <c r="R4" s="70"/>
      <c r="S4" s="70"/>
      <c r="T4" s="47"/>
      <c r="U4" s="70" t="s">
        <v>202</v>
      </c>
      <c r="V4" s="70"/>
      <c r="W4" s="70"/>
      <c r="X4" s="70"/>
      <c r="Y4" s="70"/>
      <c r="Z4" s="70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</row>
    <row r="5" spans="1:62">
      <c r="A5" s="60"/>
      <c r="B5" s="60" t="s">
        <v>203</v>
      </c>
      <c r="C5" s="60" t="s">
        <v>204</v>
      </c>
      <c r="D5" s="47"/>
      <c r="E5" s="60"/>
      <c r="F5" s="60" t="s">
        <v>205</v>
      </c>
      <c r="G5" s="60" t="s">
        <v>206</v>
      </c>
      <c r="H5" s="60" t="s">
        <v>201</v>
      </c>
      <c r="I5" s="47"/>
      <c r="J5" s="60"/>
      <c r="K5" s="60" t="s">
        <v>207</v>
      </c>
      <c r="L5" s="60" t="s">
        <v>208</v>
      </c>
      <c r="M5" s="47"/>
      <c r="N5" s="60"/>
      <c r="O5" s="60" t="s">
        <v>209</v>
      </c>
      <c r="P5" s="60" t="s">
        <v>210</v>
      </c>
      <c r="Q5" s="60" t="s">
        <v>211</v>
      </c>
      <c r="R5" s="60" t="s">
        <v>212</v>
      </c>
      <c r="S5" s="60" t="s">
        <v>204</v>
      </c>
      <c r="T5" s="47"/>
      <c r="U5" s="60"/>
      <c r="V5" s="60" t="s">
        <v>209</v>
      </c>
      <c r="W5" s="60" t="s">
        <v>210</v>
      </c>
      <c r="X5" s="60" t="s">
        <v>211</v>
      </c>
      <c r="Y5" s="60" t="s">
        <v>212</v>
      </c>
      <c r="Z5" s="60" t="s">
        <v>204</v>
      </c>
      <c r="AA5" s="47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  <c r="BG5" s="48"/>
      <c r="BH5" s="48"/>
      <c r="BI5" s="48"/>
      <c r="BJ5" s="48"/>
    </row>
    <row r="6" spans="1:62">
      <c r="A6" s="60" t="s">
        <v>57</v>
      </c>
      <c r="B6" s="60">
        <f>'DRIs DATA 입력'!B6</f>
        <v>1800</v>
      </c>
      <c r="C6" s="60">
        <f>'DRIs DATA 입력'!C6</f>
        <v>1525.5558000000001</v>
      </c>
      <c r="D6" s="47"/>
      <c r="E6" s="60" t="s">
        <v>216</v>
      </c>
      <c r="F6" s="60">
        <v>65</v>
      </c>
      <c r="G6" s="60">
        <v>30</v>
      </c>
      <c r="H6" s="60">
        <v>20</v>
      </c>
      <c r="I6" s="47"/>
      <c r="J6" s="60" t="s">
        <v>213</v>
      </c>
      <c r="K6" s="60">
        <v>0.1</v>
      </c>
      <c r="L6" s="60">
        <v>4</v>
      </c>
      <c r="M6" s="47"/>
      <c r="N6" s="60" t="s">
        <v>214</v>
      </c>
      <c r="O6" s="60">
        <v>50</v>
      </c>
      <c r="P6" s="60">
        <v>60</v>
      </c>
      <c r="Q6" s="60">
        <v>0</v>
      </c>
      <c r="R6" s="60">
        <v>0</v>
      </c>
      <c r="S6" s="60">
        <f>'DRIs DATA 입력'!S6</f>
        <v>71.423689999999993</v>
      </c>
      <c r="T6" s="47"/>
      <c r="U6" s="60" t="s">
        <v>215</v>
      </c>
      <c r="V6" s="60">
        <v>0</v>
      </c>
      <c r="W6" s="60">
        <v>0</v>
      </c>
      <c r="X6" s="60">
        <v>25</v>
      </c>
      <c r="Y6" s="60">
        <v>0</v>
      </c>
      <c r="Z6" s="60">
        <f>'DRIs DATA 입력'!Z6</f>
        <v>40.747100000000003</v>
      </c>
      <c r="AA6" s="47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  <c r="BG6" s="48"/>
      <c r="BH6" s="48"/>
      <c r="BI6" s="48"/>
      <c r="BJ6" s="48"/>
    </row>
    <row r="7" spans="1:62">
      <c r="A7" s="47"/>
      <c r="B7" s="47"/>
      <c r="C7" s="47"/>
      <c r="D7" s="47"/>
      <c r="E7" s="60" t="s">
        <v>273</v>
      </c>
      <c r="F7" s="60">
        <v>60</v>
      </c>
      <c r="G7" s="60">
        <v>27</v>
      </c>
      <c r="H7" s="60">
        <v>13</v>
      </c>
      <c r="I7" s="47"/>
      <c r="J7" s="60" t="s">
        <v>273</v>
      </c>
      <c r="K7" s="60">
        <v>0.55000000000000004</v>
      </c>
      <c r="L7" s="60">
        <v>7</v>
      </c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  <c r="BG7" s="48"/>
      <c r="BH7" s="48"/>
      <c r="BI7" s="48"/>
      <c r="BJ7" s="48"/>
    </row>
    <row r="8" spans="1:62">
      <c r="A8" s="47"/>
      <c r="B8" s="47"/>
      <c r="C8" s="47"/>
      <c r="D8" s="47"/>
      <c r="E8" s="60" t="s">
        <v>217</v>
      </c>
      <c r="F8" s="60">
        <f>'DRIs DATA 입력'!F8</f>
        <v>64.725999999999999</v>
      </c>
      <c r="G8" s="60">
        <f>'DRIs DATA 입력'!G8</f>
        <v>13.692</v>
      </c>
      <c r="H8" s="60">
        <f>'DRIs DATA 입력'!H8</f>
        <v>21.582000000000001</v>
      </c>
      <c r="I8" s="47"/>
      <c r="J8" s="60" t="s">
        <v>217</v>
      </c>
      <c r="K8" s="60">
        <f>'DRIs DATA 입력'!K8</f>
        <v>19.829000000000001</v>
      </c>
      <c r="L8" s="60">
        <f>'DRIs DATA 입력'!L8</f>
        <v>20.742000000000001</v>
      </c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</row>
    <row r="9" spans="1:62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</row>
    <row r="10" spans="1:62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</row>
    <row r="11" spans="1:62">
      <c r="A11" s="48"/>
      <c r="B11" s="48"/>
      <c r="C11" s="48"/>
      <c r="D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</row>
    <row r="12" spans="1:62">
      <c r="A12" s="48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</row>
    <row r="13" spans="1:62">
      <c r="A13" s="71" t="s">
        <v>218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</row>
    <row r="14" spans="1:62">
      <c r="A14" s="70" t="s">
        <v>219</v>
      </c>
      <c r="B14" s="70"/>
      <c r="C14" s="70"/>
      <c r="D14" s="70"/>
      <c r="E14" s="70"/>
      <c r="F14" s="70"/>
      <c r="G14" s="47"/>
      <c r="H14" s="70" t="s">
        <v>220</v>
      </c>
      <c r="I14" s="70"/>
      <c r="J14" s="70"/>
      <c r="K14" s="70"/>
      <c r="L14" s="70"/>
      <c r="M14" s="70"/>
      <c r="N14" s="47"/>
      <c r="O14" s="70" t="s">
        <v>221</v>
      </c>
      <c r="P14" s="70"/>
      <c r="Q14" s="70"/>
      <c r="R14" s="70"/>
      <c r="S14" s="70"/>
      <c r="T14" s="70"/>
      <c r="U14" s="47"/>
      <c r="V14" s="70" t="s">
        <v>222</v>
      </c>
      <c r="W14" s="70"/>
      <c r="X14" s="70"/>
      <c r="Y14" s="70"/>
      <c r="Z14" s="70"/>
      <c r="AA14" s="70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</row>
    <row r="15" spans="1:62">
      <c r="A15" s="60"/>
      <c r="B15" s="60" t="s">
        <v>209</v>
      </c>
      <c r="C15" s="60" t="s">
        <v>210</v>
      </c>
      <c r="D15" s="60" t="s">
        <v>211</v>
      </c>
      <c r="E15" s="60" t="s">
        <v>212</v>
      </c>
      <c r="F15" s="60" t="s">
        <v>204</v>
      </c>
      <c r="G15" s="47"/>
      <c r="H15" s="60"/>
      <c r="I15" s="60" t="s">
        <v>209</v>
      </c>
      <c r="J15" s="60" t="s">
        <v>210</v>
      </c>
      <c r="K15" s="60" t="s">
        <v>211</v>
      </c>
      <c r="L15" s="60" t="s">
        <v>212</v>
      </c>
      <c r="M15" s="60" t="s">
        <v>204</v>
      </c>
      <c r="N15" s="47"/>
      <c r="O15" s="60"/>
      <c r="P15" s="60" t="s">
        <v>209</v>
      </c>
      <c r="Q15" s="60" t="s">
        <v>210</v>
      </c>
      <c r="R15" s="60" t="s">
        <v>211</v>
      </c>
      <c r="S15" s="60" t="s">
        <v>212</v>
      </c>
      <c r="T15" s="60" t="s">
        <v>204</v>
      </c>
      <c r="U15" s="47"/>
      <c r="V15" s="60"/>
      <c r="W15" s="60" t="s">
        <v>209</v>
      </c>
      <c r="X15" s="60" t="s">
        <v>210</v>
      </c>
      <c r="Y15" s="60" t="s">
        <v>211</v>
      </c>
      <c r="Z15" s="60" t="s">
        <v>212</v>
      </c>
      <c r="AA15" s="60" t="s">
        <v>204</v>
      </c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</row>
    <row r="16" spans="1:62">
      <c r="A16" s="60" t="s">
        <v>223</v>
      </c>
      <c r="B16" s="60">
        <v>550</v>
      </c>
      <c r="C16" s="60">
        <v>750</v>
      </c>
      <c r="D16" s="60">
        <v>0</v>
      </c>
      <c r="E16" s="60">
        <v>3000</v>
      </c>
      <c r="F16" s="60">
        <f>'DRIs DATA 입력'!F16</f>
        <v>937.96400000000006</v>
      </c>
      <c r="G16" s="47"/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f>'DRIs DATA 입력'!M16</f>
        <v>25.096765999999999</v>
      </c>
      <c r="N16" s="47"/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f>'DRIs DATA 입력'!T16</f>
        <v>5.7018757000000004</v>
      </c>
      <c r="U16" s="47"/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f>'DRIs DATA 입력'!AA16</f>
        <v>537.53264999999999</v>
      </c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</row>
    <row r="17" spans="1:62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</row>
    <row r="18" spans="1:62">
      <c r="A18" s="48"/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</row>
    <row r="19" spans="1:62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</row>
    <row r="20" spans="1:62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</row>
    <row r="21" spans="1:62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</row>
    <row r="22" spans="1:62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</row>
    <row r="23" spans="1:62">
      <c r="A23" s="71" t="s">
        <v>224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225</v>
      </c>
      <c r="B24" s="70"/>
      <c r="C24" s="70"/>
      <c r="D24" s="70"/>
      <c r="E24" s="70"/>
      <c r="F24" s="70"/>
      <c r="G24" s="47"/>
      <c r="H24" s="70" t="s">
        <v>226</v>
      </c>
      <c r="I24" s="70"/>
      <c r="J24" s="70"/>
      <c r="K24" s="70"/>
      <c r="L24" s="70"/>
      <c r="M24" s="70"/>
      <c r="N24" s="47"/>
      <c r="O24" s="70" t="s">
        <v>227</v>
      </c>
      <c r="P24" s="70"/>
      <c r="Q24" s="70"/>
      <c r="R24" s="70"/>
      <c r="S24" s="70"/>
      <c r="T24" s="70"/>
      <c r="U24" s="47"/>
      <c r="V24" s="70" t="s">
        <v>228</v>
      </c>
      <c r="W24" s="70"/>
      <c r="X24" s="70"/>
      <c r="Y24" s="70"/>
      <c r="Z24" s="70"/>
      <c r="AA24" s="70"/>
      <c r="AB24" s="47"/>
      <c r="AC24" s="70" t="s">
        <v>229</v>
      </c>
      <c r="AD24" s="70"/>
      <c r="AE24" s="70"/>
      <c r="AF24" s="70"/>
      <c r="AG24" s="70"/>
      <c r="AH24" s="70"/>
      <c r="AI24" s="47"/>
      <c r="AJ24" s="70" t="s">
        <v>230</v>
      </c>
      <c r="AK24" s="70"/>
      <c r="AL24" s="70"/>
      <c r="AM24" s="70"/>
      <c r="AN24" s="70"/>
      <c r="AO24" s="70"/>
      <c r="AP24" s="47"/>
      <c r="AQ24" s="70" t="s">
        <v>231</v>
      </c>
      <c r="AR24" s="70"/>
      <c r="AS24" s="70"/>
      <c r="AT24" s="70"/>
      <c r="AU24" s="70"/>
      <c r="AV24" s="70"/>
      <c r="AW24" s="47"/>
      <c r="AX24" s="70" t="s">
        <v>232</v>
      </c>
      <c r="AY24" s="70"/>
      <c r="AZ24" s="70"/>
      <c r="BA24" s="70"/>
      <c r="BB24" s="70"/>
      <c r="BC24" s="70"/>
      <c r="BD24" s="47"/>
      <c r="BE24" s="70" t="s">
        <v>233</v>
      </c>
      <c r="BF24" s="70"/>
      <c r="BG24" s="70"/>
      <c r="BH24" s="70"/>
      <c r="BI24" s="70"/>
      <c r="BJ24" s="70"/>
    </row>
    <row r="25" spans="1:62">
      <c r="A25" s="60"/>
      <c r="B25" s="60" t="s">
        <v>209</v>
      </c>
      <c r="C25" s="60" t="s">
        <v>210</v>
      </c>
      <c r="D25" s="60" t="s">
        <v>211</v>
      </c>
      <c r="E25" s="60" t="s">
        <v>212</v>
      </c>
      <c r="F25" s="60" t="s">
        <v>204</v>
      </c>
      <c r="G25" s="47"/>
      <c r="H25" s="60"/>
      <c r="I25" s="60" t="s">
        <v>209</v>
      </c>
      <c r="J25" s="60" t="s">
        <v>210</v>
      </c>
      <c r="K25" s="60" t="s">
        <v>211</v>
      </c>
      <c r="L25" s="60" t="s">
        <v>212</v>
      </c>
      <c r="M25" s="60" t="s">
        <v>204</v>
      </c>
      <c r="N25" s="47"/>
      <c r="O25" s="60"/>
      <c r="P25" s="60" t="s">
        <v>209</v>
      </c>
      <c r="Q25" s="60" t="s">
        <v>210</v>
      </c>
      <c r="R25" s="60" t="s">
        <v>211</v>
      </c>
      <c r="S25" s="60" t="s">
        <v>212</v>
      </c>
      <c r="T25" s="60" t="s">
        <v>204</v>
      </c>
      <c r="U25" s="47"/>
      <c r="V25" s="60"/>
      <c r="W25" s="60" t="s">
        <v>209</v>
      </c>
      <c r="X25" s="60" t="s">
        <v>210</v>
      </c>
      <c r="Y25" s="60" t="s">
        <v>211</v>
      </c>
      <c r="Z25" s="60" t="s">
        <v>212</v>
      </c>
      <c r="AA25" s="60" t="s">
        <v>204</v>
      </c>
      <c r="AB25" s="47"/>
      <c r="AC25" s="60"/>
      <c r="AD25" s="60" t="s">
        <v>209</v>
      </c>
      <c r="AE25" s="60" t="s">
        <v>210</v>
      </c>
      <c r="AF25" s="60" t="s">
        <v>211</v>
      </c>
      <c r="AG25" s="60" t="s">
        <v>212</v>
      </c>
      <c r="AH25" s="60" t="s">
        <v>204</v>
      </c>
      <c r="AI25" s="47"/>
      <c r="AJ25" s="60"/>
      <c r="AK25" s="60" t="s">
        <v>209</v>
      </c>
      <c r="AL25" s="60" t="s">
        <v>210</v>
      </c>
      <c r="AM25" s="60" t="s">
        <v>211</v>
      </c>
      <c r="AN25" s="60" t="s">
        <v>212</v>
      </c>
      <c r="AO25" s="60" t="s">
        <v>204</v>
      </c>
      <c r="AP25" s="47"/>
      <c r="AQ25" s="60"/>
      <c r="AR25" s="60" t="s">
        <v>209</v>
      </c>
      <c r="AS25" s="60" t="s">
        <v>210</v>
      </c>
      <c r="AT25" s="60" t="s">
        <v>211</v>
      </c>
      <c r="AU25" s="60" t="s">
        <v>212</v>
      </c>
      <c r="AV25" s="60" t="s">
        <v>204</v>
      </c>
      <c r="AW25" s="47"/>
      <c r="AX25" s="60"/>
      <c r="AY25" s="60" t="s">
        <v>209</v>
      </c>
      <c r="AZ25" s="60" t="s">
        <v>210</v>
      </c>
      <c r="BA25" s="60" t="s">
        <v>211</v>
      </c>
      <c r="BB25" s="60" t="s">
        <v>212</v>
      </c>
      <c r="BC25" s="60" t="s">
        <v>204</v>
      </c>
      <c r="BD25" s="47"/>
      <c r="BE25" s="60"/>
      <c r="BF25" s="60" t="s">
        <v>209</v>
      </c>
      <c r="BG25" s="60" t="s">
        <v>210</v>
      </c>
      <c r="BH25" s="60" t="s">
        <v>211</v>
      </c>
      <c r="BI25" s="60" t="s">
        <v>212</v>
      </c>
      <c r="BJ25" s="60" t="s">
        <v>204</v>
      </c>
    </row>
    <row r="26" spans="1:62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f>'DRIs DATA 입력'!F26</f>
        <v>177.82831999999999</v>
      </c>
      <c r="G26" s="47"/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f>'DRIs DATA 입력'!M26</f>
        <v>2.2945383000000001</v>
      </c>
      <c r="N26" s="47"/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f>'DRIs DATA 입력'!T26</f>
        <v>1.9039845</v>
      </c>
      <c r="U26" s="47"/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f>'DRIs DATA 입력'!AA26</f>
        <v>20.460445</v>
      </c>
      <c r="AB26" s="47"/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f>'DRIs DATA 입력'!AH26</f>
        <v>2.2822840000000002</v>
      </c>
      <c r="AI26" s="47"/>
      <c r="AJ26" s="60" t="s">
        <v>234</v>
      </c>
      <c r="AK26" s="60">
        <v>320</v>
      </c>
      <c r="AL26" s="60">
        <v>400</v>
      </c>
      <c r="AM26" s="60">
        <v>0</v>
      </c>
      <c r="AN26" s="60">
        <v>1000</v>
      </c>
      <c r="AO26" s="60">
        <f>'DRIs DATA 입력'!AO26</f>
        <v>959.64495999999997</v>
      </c>
      <c r="AP26" s="47"/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f>'DRIs DATA 입력'!AV26</f>
        <v>13.172031</v>
      </c>
      <c r="AW26" s="47"/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f>'DRIs DATA 입력'!BC26</f>
        <v>3.1834383000000002</v>
      </c>
      <c r="BD26" s="47"/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f>'DRIs DATA 입력'!BJ26</f>
        <v>2.3671544</v>
      </c>
    </row>
    <row r="27" spans="1:62">
      <c r="A27" s="48"/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</row>
    <row r="28" spans="1:62">
      <c r="A28" s="48"/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</row>
    <row r="29" spans="1:62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</row>
    <row r="30" spans="1:62">
      <c r="A30" s="48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</row>
    <row r="31" spans="1:62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</row>
    <row r="32" spans="1:62">
      <c r="A32" s="48"/>
      <c r="B32" s="48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</row>
    <row r="33" spans="1:68">
      <c r="A33" s="71" t="s">
        <v>235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50"/>
      <c r="BL33" s="5"/>
      <c r="BM33" s="5"/>
      <c r="BN33" s="5"/>
      <c r="BO33" s="5"/>
      <c r="BP33" s="5"/>
    </row>
    <row r="34" spans="1:68">
      <c r="A34" s="70" t="s">
        <v>236</v>
      </c>
      <c r="B34" s="70"/>
      <c r="C34" s="70"/>
      <c r="D34" s="70"/>
      <c r="E34" s="70"/>
      <c r="F34" s="70"/>
      <c r="G34" s="47"/>
      <c r="H34" s="70" t="s">
        <v>237</v>
      </c>
      <c r="I34" s="70"/>
      <c r="J34" s="70"/>
      <c r="K34" s="70"/>
      <c r="L34" s="70"/>
      <c r="M34" s="70"/>
      <c r="N34" s="47"/>
      <c r="O34" s="70" t="s">
        <v>238</v>
      </c>
      <c r="P34" s="70"/>
      <c r="Q34" s="70"/>
      <c r="R34" s="70"/>
      <c r="S34" s="70"/>
      <c r="T34" s="70"/>
      <c r="U34" s="47"/>
      <c r="V34" s="70" t="s">
        <v>239</v>
      </c>
      <c r="W34" s="70"/>
      <c r="X34" s="70"/>
      <c r="Y34" s="70"/>
      <c r="Z34" s="70"/>
      <c r="AA34" s="70"/>
      <c r="AB34" s="47"/>
      <c r="AC34" s="70" t="s">
        <v>240</v>
      </c>
      <c r="AD34" s="70"/>
      <c r="AE34" s="70"/>
      <c r="AF34" s="70"/>
      <c r="AG34" s="70"/>
      <c r="AH34" s="70"/>
      <c r="AI34" s="47"/>
      <c r="AJ34" s="70" t="s">
        <v>241</v>
      </c>
      <c r="AK34" s="70"/>
      <c r="AL34" s="70"/>
      <c r="AM34" s="70"/>
      <c r="AN34" s="70"/>
      <c r="AO34" s="70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</row>
    <row r="35" spans="1:68">
      <c r="A35" s="60"/>
      <c r="B35" s="60" t="s">
        <v>209</v>
      </c>
      <c r="C35" s="60" t="s">
        <v>210</v>
      </c>
      <c r="D35" s="60" t="s">
        <v>211</v>
      </c>
      <c r="E35" s="60" t="s">
        <v>212</v>
      </c>
      <c r="F35" s="60" t="s">
        <v>204</v>
      </c>
      <c r="G35" s="47"/>
      <c r="H35" s="60"/>
      <c r="I35" s="60" t="s">
        <v>209</v>
      </c>
      <c r="J35" s="60" t="s">
        <v>210</v>
      </c>
      <c r="K35" s="60" t="s">
        <v>211</v>
      </c>
      <c r="L35" s="60" t="s">
        <v>212</v>
      </c>
      <c r="M35" s="60" t="s">
        <v>204</v>
      </c>
      <c r="N35" s="47"/>
      <c r="O35" s="60"/>
      <c r="P35" s="60" t="s">
        <v>209</v>
      </c>
      <c r="Q35" s="60" t="s">
        <v>210</v>
      </c>
      <c r="R35" s="60" t="s">
        <v>211</v>
      </c>
      <c r="S35" s="60" t="s">
        <v>212</v>
      </c>
      <c r="T35" s="60" t="s">
        <v>204</v>
      </c>
      <c r="U35" s="47"/>
      <c r="V35" s="60"/>
      <c r="W35" s="60" t="s">
        <v>209</v>
      </c>
      <c r="X35" s="60" t="s">
        <v>210</v>
      </c>
      <c r="Y35" s="60" t="s">
        <v>211</v>
      </c>
      <c r="Z35" s="60" t="s">
        <v>212</v>
      </c>
      <c r="AA35" s="60" t="s">
        <v>204</v>
      </c>
      <c r="AB35" s="47"/>
      <c r="AC35" s="60"/>
      <c r="AD35" s="60" t="s">
        <v>209</v>
      </c>
      <c r="AE35" s="60" t="s">
        <v>210</v>
      </c>
      <c r="AF35" s="60" t="s">
        <v>211</v>
      </c>
      <c r="AG35" s="60" t="s">
        <v>212</v>
      </c>
      <c r="AH35" s="60" t="s">
        <v>204</v>
      </c>
      <c r="AI35" s="47"/>
      <c r="AJ35" s="60"/>
      <c r="AK35" s="60" t="s">
        <v>209</v>
      </c>
      <c r="AL35" s="60" t="s">
        <v>210</v>
      </c>
      <c r="AM35" s="60" t="s">
        <v>211</v>
      </c>
      <c r="AN35" s="60" t="s">
        <v>212</v>
      </c>
      <c r="AO35" s="60" t="s">
        <v>204</v>
      </c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</row>
    <row r="36" spans="1:68">
      <c r="A36" s="60" t="s">
        <v>17</v>
      </c>
      <c r="B36" s="60">
        <v>630</v>
      </c>
      <c r="C36" s="60">
        <v>800</v>
      </c>
      <c r="D36" s="60">
        <v>0</v>
      </c>
      <c r="E36" s="60">
        <v>2500</v>
      </c>
      <c r="F36" s="60">
        <f>'DRIs DATA 입력'!F36</f>
        <v>814.25070000000005</v>
      </c>
      <c r="G36" s="47"/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f>'DRIs DATA 입력'!M36</f>
        <v>1256.8489999999999</v>
      </c>
      <c r="N36" s="47"/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f>'DRIs DATA 입력'!T36</f>
        <v>10697.275</v>
      </c>
      <c r="U36" s="47"/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f>'DRIs DATA 입력'!AA36</f>
        <v>4371.3554999999997</v>
      </c>
      <c r="AB36" s="47"/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f>'DRIs DATA 입력'!AH36</f>
        <v>200.62466000000001</v>
      </c>
      <c r="AI36" s="47"/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f>'DRIs DATA 입력'!AO36</f>
        <v>177.63837000000001</v>
      </c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</row>
    <row r="37" spans="1:68">
      <c r="A37" s="48"/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</row>
    <row r="38" spans="1:68">
      <c r="A38" s="48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</row>
    <row r="39" spans="1:68">
      <c r="A39" s="48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</row>
    <row r="40" spans="1:68">
      <c r="A40" s="48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</row>
    <row r="41" spans="1:68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</row>
    <row r="42" spans="1:68">
      <c r="A42" s="48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</row>
    <row r="43" spans="1:68">
      <c r="A43" s="71" t="s">
        <v>242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7"/>
    </row>
    <row r="44" spans="1:68">
      <c r="A44" s="70" t="s">
        <v>243</v>
      </c>
      <c r="B44" s="70"/>
      <c r="C44" s="70"/>
      <c r="D44" s="70"/>
      <c r="E44" s="70"/>
      <c r="F44" s="70"/>
      <c r="G44" s="47"/>
      <c r="H44" s="70" t="s">
        <v>244</v>
      </c>
      <c r="I44" s="70"/>
      <c r="J44" s="70"/>
      <c r="K44" s="70"/>
      <c r="L44" s="70"/>
      <c r="M44" s="70"/>
      <c r="N44" s="47"/>
      <c r="O44" s="70" t="s">
        <v>245</v>
      </c>
      <c r="P44" s="70"/>
      <c r="Q44" s="70"/>
      <c r="R44" s="70"/>
      <c r="S44" s="70"/>
      <c r="T44" s="70"/>
      <c r="U44" s="47"/>
      <c r="V44" s="70" t="s">
        <v>246</v>
      </c>
      <c r="W44" s="70"/>
      <c r="X44" s="70"/>
      <c r="Y44" s="70"/>
      <c r="Z44" s="70"/>
      <c r="AA44" s="70"/>
      <c r="AB44" s="47"/>
      <c r="AC44" s="70" t="s">
        <v>247</v>
      </c>
      <c r="AD44" s="70"/>
      <c r="AE44" s="70"/>
      <c r="AF44" s="70"/>
      <c r="AG44" s="70"/>
      <c r="AH44" s="70"/>
      <c r="AI44" s="47"/>
      <c r="AJ44" s="70" t="s">
        <v>248</v>
      </c>
      <c r="AK44" s="70"/>
      <c r="AL44" s="70"/>
      <c r="AM44" s="70"/>
      <c r="AN44" s="70"/>
      <c r="AO44" s="70"/>
      <c r="AP44" s="47"/>
      <c r="AQ44" s="70" t="s">
        <v>249</v>
      </c>
      <c r="AR44" s="70"/>
      <c r="AS44" s="70"/>
      <c r="AT44" s="70"/>
      <c r="AU44" s="70"/>
      <c r="AV44" s="70"/>
      <c r="AW44" s="47"/>
      <c r="AX44" s="70" t="s">
        <v>250</v>
      </c>
      <c r="AY44" s="70"/>
      <c r="AZ44" s="70"/>
      <c r="BA44" s="70"/>
      <c r="BB44" s="70"/>
      <c r="BC44" s="70"/>
      <c r="BD44" s="47"/>
      <c r="BE44" s="70" t="s">
        <v>251</v>
      </c>
      <c r="BF44" s="70"/>
      <c r="BG44" s="70"/>
      <c r="BH44" s="70"/>
      <c r="BI44" s="70"/>
      <c r="BJ44" s="70"/>
      <c r="BK44" s="47"/>
    </row>
    <row r="45" spans="1:68">
      <c r="A45" s="60"/>
      <c r="B45" s="60" t="s">
        <v>209</v>
      </c>
      <c r="C45" s="60" t="s">
        <v>210</v>
      </c>
      <c r="D45" s="60" t="s">
        <v>211</v>
      </c>
      <c r="E45" s="60" t="s">
        <v>212</v>
      </c>
      <c r="F45" s="60" t="s">
        <v>204</v>
      </c>
      <c r="G45" s="47"/>
      <c r="H45" s="60"/>
      <c r="I45" s="60" t="s">
        <v>209</v>
      </c>
      <c r="J45" s="60" t="s">
        <v>210</v>
      </c>
      <c r="K45" s="60" t="s">
        <v>211</v>
      </c>
      <c r="L45" s="60" t="s">
        <v>212</v>
      </c>
      <c r="M45" s="60" t="s">
        <v>204</v>
      </c>
      <c r="N45" s="47"/>
      <c r="O45" s="60"/>
      <c r="P45" s="60" t="s">
        <v>209</v>
      </c>
      <c r="Q45" s="60" t="s">
        <v>210</v>
      </c>
      <c r="R45" s="60" t="s">
        <v>211</v>
      </c>
      <c r="S45" s="60" t="s">
        <v>212</v>
      </c>
      <c r="T45" s="60" t="s">
        <v>204</v>
      </c>
      <c r="U45" s="47"/>
      <c r="V45" s="60"/>
      <c r="W45" s="60" t="s">
        <v>209</v>
      </c>
      <c r="X45" s="60" t="s">
        <v>210</v>
      </c>
      <c r="Y45" s="60" t="s">
        <v>211</v>
      </c>
      <c r="Z45" s="60" t="s">
        <v>212</v>
      </c>
      <c r="AA45" s="60" t="s">
        <v>204</v>
      </c>
      <c r="AB45" s="47"/>
      <c r="AC45" s="60"/>
      <c r="AD45" s="60" t="s">
        <v>209</v>
      </c>
      <c r="AE45" s="60" t="s">
        <v>210</v>
      </c>
      <c r="AF45" s="60" t="s">
        <v>211</v>
      </c>
      <c r="AG45" s="60" t="s">
        <v>212</v>
      </c>
      <c r="AH45" s="60" t="s">
        <v>204</v>
      </c>
      <c r="AI45" s="47"/>
      <c r="AJ45" s="60"/>
      <c r="AK45" s="60" t="s">
        <v>209</v>
      </c>
      <c r="AL45" s="60" t="s">
        <v>210</v>
      </c>
      <c r="AM45" s="60" t="s">
        <v>211</v>
      </c>
      <c r="AN45" s="60" t="s">
        <v>212</v>
      </c>
      <c r="AO45" s="60" t="s">
        <v>204</v>
      </c>
      <c r="AP45" s="47"/>
      <c r="AQ45" s="60"/>
      <c r="AR45" s="60" t="s">
        <v>209</v>
      </c>
      <c r="AS45" s="60" t="s">
        <v>210</v>
      </c>
      <c r="AT45" s="60" t="s">
        <v>211</v>
      </c>
      <c r="AU45" s="60" t="s">
        <v>212</v>
      </c>
      <c r="AV45" s="60" t="s">
        <v>204</v>
      </c>
      <c r="AW45" s="47"/>
      <c r="AX45" s="60"/>
      <c r="AY45" s="60" t="s">
        <v>209</v>
      </c>
      <c r="AZ45" s="60" t="s">
        <v>210</v>
      </c>
      <c r="BA45" s="60" t="s">
        <v>211</v>
      </c>
      <c r="BB45" s="60" t="s">
        <v>212</v>
      </c>
      <c r="BC45" s="60" t="s">
        <v>204</v>
      </c>
      <c r="BD45" s="47"/>
      <c r="BE45" s="60"/>
      <c r="BF45" s="60" t="s">
        <v>209</v>
      </c>
      <c r="BG45" s="60" t="s">
        <v>210</v>
      </c>
      <c r="BH45" s="60" t="s">
        <v>211</v>
      </c>
      <c r="BI45" s="60" t="s">
        <v>212</v>
      </c>
      <c r="BJ45" s="60" t="s">
        <v>204</v>
      </c>
      <c r="BK45" s="47"/>
    </row>
    <row r="46" spans="1:68">
      <c r="A46" s="60" t="s">
        <v>23</v>
      </c>
      <c r="B46" s="60">
        <v>8</v>
      </c>
      <c r="C46" s="60">
        <v>10</v>
      </c>
      <c r="D46" s="60">
        <v>0</v>
      </c>
      <c r="E46" s="60">
        <v>45</v>
      </c>
      <c r="F46" s="60">
        <f>'DRIs DATA 입력'!F46</f>
        <v>21.846526999999998</v>
      </c>
      <c r="G46" s="47"/>
      <c r="H46" s="60" t="s">
        <v>24</v>
      </c>
      <c r="I46" s="60">
        <v>8</v>
      </c>
      <c r="J46" s="60">
        <v>10</v>
      </c>
      <c r="K46" s="60">
        <v>0</v>
      </c>
      <c r="L46" s="60">
        <v>35</v>
      </c>
      <c r="M46" s="60">
        <f>'DRIs DATA 입력'!M46</f>
        <v>10.238873</v>
      </c>
      <c r="N46" s="47"/>
      <c r="O46" s="60" t="s">
        <v>252</v>
      </c>
      <c r="P46" s="60">
        <v>600</v>
      </c>
      <c r="Q46" s="60">
        <v>800</v>
      </c>
      <c r="R46" s="60">
        <v>0</v>
      </c>
      <c r="S46" s="60">
        <v>10000</v>
      </c>
      <c r="T46" s="60">
        <f>'DRIs DATA 입력'!T46</f>
        <v>2326.6282000000001</v>
      </c>
      <c r="U46" s="47"/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f>'DRIs DATA 입력'!AA46</f>
        <v>0.27931207000000002</v>
      </c>
      <c r="AB46" s="47"/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f>'DRIs DATA 입력'!AH46</f>
        <v>3.249987</v>
      </c>
      <c r="AI46" s="47"/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f>'DRIs DATA 입력'!AO46</f>
        <v>157.88570000000001</v>
      </c>
      <c r="AP46" s="47"/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f>'DRIs DATA 입력'!AV46</f>
        <v>76.230649999999997</v>
      </c>
      <c r="AW46" s="47"/>
      <c r="AX46" s="60" t="s">
        <v>253</v>
      </c>
      <c r="AY46" s="60">
        <f>'DRIs DATA 입력'!AY46</f>
        <v>0</v>
      </c>
      <c r="AZ46" s="60">
        <f>'DRIs DATA 입력'!AZ46</f>
        <v>0</v>
      </c>
      <c r="BA46" s="60">
        <f>'DRIs DATA 입력'!BA46</f>
        <v>0</v>
      </c>
      <c r="BB46" s="60">
        <f>'DRIs DATA 입력'!BB46</f>
        <v>0</v>
      </c>
      <c r="BC46" s="60">
        <f>'DRIs DATA 입력'!BC46</f>
        <v>0</v>
      </c>
      <c r="BD46" s="47"/>
      <c r="BE46" s="60" t="s">
        <v>254</v>
      </c>
      <c r="BF46" s="60">
        <f>'DRIs DATA 입력'!BF46</f>
        <v>0</v>
      </c>
      <c r="BG46" s="60">
        <f>'DRIs DATA 입력'!BG46</f>
        <v>0</v>
      </c>
      <c r="BH46" s="60">
        <f>'DRIs DATA 입력'!BH46</f>
        <v>0</v>
      </c>
      <c r="BI46" s="60">
        <f>'DRIs DATA 입력'!BI46</f>
        <v>0</v>
      </c>
      <c r="BJ46" s="60">
        <f>'DRIs DATA 입력'!BJ46</f>
        <v>0</v>
      </c>
      <c r="BK46" s="47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12" sqref="G12"/>
    </sheetView>
  </sheetViews>
  <sheetFormatPr defaultRowHeight="16.5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>
      <c r="A1" s="63" t="s">
        <v>276</v>
      </c>
      <c r="B1" s="62" t="s">
        <v>304</v>
      </c>
      <c r="G1" s="63" t="s">
        <v>277</v>
      </c>
      <c r="H1" s="62" t="s">
        <v>305</v>
      </c>
    </row>
    <row r="3" spans="1:27">
      <c r="A3" s="72" t="s">
        <v>278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 spans="1:27">
      <c r="A4" s="70" t="s">
        <v>279</v>
      </c>
      <c r="B4" s="70"/>
      <c r="C4" s="70"/>
      <c r="E4" s="67" t="s">
        <v>280</v>
      </c>
      <c r="F4" s="68"/>
      <c r="G4" s="68"/>
      <c r="H4" s="69"/>
      <c r="J4" s="67" t="s">
        <v>281</v>
      </c>
      <c r="K4" s="68"/>
      <c r="L4" s="69"/>
      <c r="N4" s="70" t="s">
        <v>47</v>
      </c>
      <c r="O4" s="70"/>
      <c r="P4" s="70"/>
      <c r="Q4" s="70"/>
      <c r="R4" s="70"/>
      <c r="S4" s="70"/>
      <c r="U4" s="70" t="s">
        <v>282</v>
      </c>
      <c r="V4" s="70"/>
      <c r="W4" s="70"/>
      <c r="X4" s="70"/>
      <c r="Y4" s="70"/>
      <c r="Z4" s="70"/>
    </row>
    <row r="5" spans="1:27">
      <c r="A5" s="66"/>
      <c r="B5" s="66" t="s">
        <v>283</v>
      </c>
      <c r="C5" s="66" t="s">
        <v>284</v>
      </c>
      <c r="E5" s="66"/>
      <c r="F5" s="66" t="s">
        <v>51</v>
      </c>
      <c r="G5" s="66" t="s">
        <v>285</v>
      </c>
      <c r="H5" s="66" t="s">
        <v>47</v>
      </c>
      <c r="J5" s="66"/>
      <c r="K5" s="66" t="s">
        <v>286</v>
      </c>
      <c r="L5" s="66" t="s">
        <v>287</v>
      </c>
      <c r="N5" s="66"/>
      <c r="O5" s="66" t="s">
        <v>288</v>
      </c>
      <c r="P5" s="66" t="s">
        <v>289</v>
      </c>
      <c r="Q5" s="66" t="s">
        <v>290</v>
      </c>
      <c r="R5" s="66" t="s">
        <v>291</v>
      </c>
      <c r="S5" s="66" t="s">
        <v>284</v>
      </c>
      <c r="U5" s="66"/>
      <c r="V5" s="66" t="s">
        <v>288</v>
      </c>
      <c r="W5" s="66" t="s">
        <v>289</v>
      </c>
      <c r="X5" s="66" t="s">
        <v>290</v>
      </c>
      <c r="Y5" s="66" t="s">
        <v>291</v>
      </c>
      <c r="Z5" s="66" t="s">
        <v>284</v>
      </c>
    </row>
    <row r="6" spans="1:27">
      <c r="A6" s="66" t="s">
        <v>279</v>
      </c>
      <c r="B6" s="66">
        <v>1800</v>
      </c>
      <c r="C6" s="66">
        <v>1525.5558000000001</v>
      </c>
      <c r="E6" s="66" t="s">
        <v>292</v>
      </c>
      <c r="F6" s="66">
        <v>55</v>
      </c>
      <c r="G6" s="66">
        <v>15</v>
      </c>
      <c r="H6" s="66">
        <v>7</v>
      </c>
      <c r="J6" s="66" t="s">
        <v>292</v>
      </c>
      <c r="K6" s="66">
        <v>0.1</v>
      </c>
      <c r="L6" s="66">
        <v>4</v>
      </c>
      <c r="N6" s="66" t="s">
        <v>293</v>
      </c>
      <c r="O6" s="66">
        <v>40</v>
      </c>
      <c r="P6" s="66">
        <v>50</v>
      </c>
      <c r="Q6" s="66">
        <v>0</v>
      </c>
      <c r="R6" s="66">
        <v>0</v>
      </c>
      <c r="S6" s="66">
        <v>71.423689999999993</v>
      </c>
      <c r="U6" s="66" t="s">
        <v>294</v>
      </c>
      <c r="V6" s="66">
        <v>0</v>
      </c>
      <c r="W6" s="66">
        <v>0</v>
      </c>
      <c r="X6" s="66">
        <v>20</v>
      </c>
      <c r="Y6" s="66">
        <v>0</v>
      </c>
      <c r="Z6" s="66">
        <v>40.747100000000003</v>
      </c>
    </row>
    <row r="7" spans="1:27">
      <c r="E7" s="66" t="s">
        <v>295</v>
      </c>
      <c r="F7" s="66">
        <v>65</v>
      </c>
      <c r="G7" s="66">
        <v>30</v>
      </c>
      <c r="H7" s="66">
        <v>20</v>
      </c>
      <c r="J7" s="66" t="s">
        <v>295</v>
      </c>
      <c r="K7" s="66">
        <v>1</v>
      </c>
      <c r="L7" s="66">
        <v>10</v>
      </c>
    </row>
    <row r="8" spans="1:27">
      <c r="E8" s="66" t="s">
        <v>296</v>
      </c>
      <c r="F8" s="66">
        <v>64.725999999999999</v>
      </c>
      <c r="G8" s="66">
        <v>13.692</v>
      </c>
      <c r="H8" s="66">
        <v>21.582000000000001</v>
      </c>
      <c r="J8" s="66" t="s">
        <v>296</v>
      </c>
      <c r="K8" s="66">
        <v>19.829000000000001</v>
      </c>
      <c r="L8" s="66">
        <v>20.742000000000001</v>
      </c>
    </row>
    <row r="13" spans="1:27">
      <c r="A13" s="71" t="s">
        <v>306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</row>
    <row r="14" spans="1:27">
      <c r="A14" s="70" t="s">
        <v>297</v>
      </c>
      <c r="B14" s="70"/>
      <c r="C14" s="70"/>
      <c r="D14" s="70"/>
      <c r="E14" s="70"/>
      <c r="F14" s="70"/>
      <c r="H14" s="70" t="s">
        <v>298</v>
      </c>
      <c r="I14" s="70"/>
      <c r="J14" s="70"/>
      <c r="K14" s="70"/>
      <c r="L14" s="70"/>
      <c r="M14" s="70"/>
      <c r="O14" s="70" t="s">
        <v>299</v>
      </c>
      <c r="P14" s="70"/>
      <c r="Q14" s="70"/>
      <c r="R14" s="70"/>
      <c r="S14" s="70"/>
      <c r="T14" s="70"/>
      <c r="V14" s="70" t="s">
        <v>300</v>
      </c>
      <c r="W14" s="70"/>
      <c r="X14" s="70"/>
      <c r="Y14" s="70"/>
      <c r="Z14" s="70"/>
      <c r="AA14" s="70"/>
    </row>
    <row r="15" spans="1:27">
      <c r="A15" s="66"/>
      <c r="B15" s="66" t="s">
        <v>288</v>
      </c>
      <c r="C15" s="66" t="s">
        <v>289</v>
      </c>
      <c r="D15" s="66" t="s">
        <v>290</v>
      </c>
      <c r="E15" s="66" t="s">
        <v>291</v>
      </c>
      <c r="F15" s="66" t="s">
        <v>284</v>
      </c>
      <c r="H15" s="66"/>
      <c r="I15" s="66" t="s">
        <v>288</v>
      </c>
      <c r="J15" s="66" t="s">
        <v>289</v>
      </c>
      <c r="K15" s="66" t="s">
        <v>307</v>
      </c>
      <c r="L15" s="66" t="s">
        <v>308</v>
      </c>
      <c r="M15" s="66" t="s">
        <v>309</v>
      </c>
      <c r="O15" s="66"/>
      <c r="P15" s="66" t="s">
        <v>310</v>
      </c>
      <c r="Q15" s="66" t="s">
        <v>311</v>
      </c>
      <c r="R15" s="66" t="s">
        <v>307</v>
      </c>
      <c r="S15" s="66" t="s">
        <v>308</v>
      </c>
      <c r="T15" s="66" t="s">
        <v>312</v>
      </c>
      <c r="V15" s="66"/>
      <c r="W15" s="66" t="s">
        <v>310</v>
      </c>
      <c r="X15" s="66" t="s">
        <v>311</v>
      </c>
      <c r="Y15" s="66" t="s">
        <v>307</v>
      </c>
      <c r="Z15" s="66" t="s">
        <v>308</v>
      </c>
      <c r="AA15" s="66" t="s">
        <v>312</v>
      </c>
    </row>
    <row r="16" spans="1:27">
      <c r="A16" s="66" t="s">
        <v>313</v>
      </c>
      <c r="B16" s="66">
        <v>430</v>
      </c>
      <c r="C16" s="66">
        <v>600</v>
      </c>
      <c r="D16" s="66">
        <v>0</v>
      </c>
      <c r="E16" s="66">
        <v>3000</v>
      </c>
      <c r="F16" s="66">
        <v>937.96400000000006</v>
      </c>
      <c r="H16" s="66" t="s">
        <v>3</v>
      </c>
      <c r="I16" s="66">
        <v>0</v>
      </c>
      <c r="J16" s="66">
        <v>0</v>
      </c>
      <c r="K16" s="66">
        <v>12</v>
      </c>
      <c r="L16" s="66">
        <v>540</v>
      </c>
      <c r="M16" s="66">
        <v>25.096765999999999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5.7018757000000004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537.53264999999999</v>
      </c>
    </row>
    <row r="23" spans="1:62">
      <c r="A23" s="71" t="s">
        <v>314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>
      <c r="A24" s="70" t="s">
        <v>315</v>
      </c>
      <c r="B24" s="70"/>
      <c r="C24" s="70"/>
      <c r="D24" s="70"/>
      <c r="E24" s="70"/>
      <c r="F24" s="70"/>
      <c r="H24" s="70" t="s">
        <v>316</v>
      </c>
      <c r="I24" s="70"/>
      <c r="J24" s="70"/>
      <c r="K24" s="70"/>
      <c r="L24" s="70"/>
      <c r="M24" s="70"/>
      <c r="O24" s="70" t="s">
        <v>317</v>
      </c>
      <c r="P24" s="70"/>
      <c r="Q24" s="70"/>
      <c r="R24" s="70"/>
      <c r="S24" s="70"/>
      <c r="T24" s="70"/>
      <c r="V24" s="70" t="s">
        <v>318</v>
      </c>
      <c r="W24" s="70"/>
      <c r="X24" s="70"/>
      <c r="Y24" s="70"/>
      <c r="Z24" s="70"/>
      <c r="AA24" s="70"/>
      <c r="AC24" s="70" t="s">
        <v>319</v>
      </c>
      <c r="AD24" s="70"/>
      <c r="AE24" s="70"/>
      <c r="AF24" s="70"/>
      <c r="AG24" s="70"/>
      <c r="AH24" s="70"/>
      <c r="AJ24" s="70" t="s">
        <v>320</v>
      </c>
      <c r="AK24" s="70"/>
      <c r="AL24" s="70"/>
      <c r="AM24" s="70"/>
      <c r="AN24" s="70"/>
      <c r="AO24" s="70"/>
      <c r="AQ24" s="70" t="s">
        <v>321</v>
      </c>
      <c r="AR24" s="70"/>
      <c r="AS24" s="70"/>
      <c r="AT24" s="70"/>
      <c r="AU24" s="70"/>
      <c r="AV24" s="70"/>
      <c r="AX24" s="70" t="s">
        <v>322</v>
      </c>
      <c r="AY24" s="70"/>
      <c r="AZ24" s="70"/>
      <c r="BA24" s="70"/>
      <c r="BB24" s="70"/>
      <c r="BC24" s="70"/>
      <c r="BE24" s="70" t="s">
        <v>323</v>
      </c>
      <c r="BF24" s="70"/>
      <c r="BG24" s="70"/>
      <c r="BH24" s="70"/>
      <c r="BI24" s="70"/>
      <c r="BJ24" s="70"/>
    </row>
    <row r="25" spans="1:62">
      <c r="A25" s="66"/>
      <c r="B25" s="66" t="s">
        <v>324</v>
      </c>
      <c r="C25" s="66" t="s">
        <v>325</v>
      </c>
      <c r="D25" s="66" t="s">
        <v>326</v>
      </c>
      <c r="E25" s="66" t="s">
        <v>327</v>
      </c>
      <c r="F25" s="66" t="s">
        <v>328</v>
      </c>
      <c r="H25" s="66"/>
      <c r="I25" s="66" t="s">
        <v>324</v>
      </c>
      <c r="J25" s="66" t="s">
        <v>325</v>
      </c>
      <c r="K25" s="66" t="s">
        <v>326</v>
      </c>
      <c r="L25" s="66" t="s">
        <v>327</v>
      </c>
      <c r="M25" s="66" t="s">
        <v>328</v>
      </c>
      <c r="O25" s="66"/>
      <c r="P25" s="66" t="s">
        <v>324</v>
      </c>
      <c r="Q25" s="66" t="s">
        <v>325</v>
      </c>
      <c r="R25" s="66" t="s">
        <v>326</v>
      </c>
      <c r="S25" s="66" t="s">
        <v>327</v>
      </c>
      <c r="T25" s="66" t="s">
        <v>328</v>
      </c>
      <c r="V25" s="66"/>
      <c r="W25" s="66" t="s">
        <v>324</v>
      </c>
      <c r="X25" s="66" t="s">
        <v>325</v>
      </c>
      <c r="Y25" s="66" t="s">
        <v>326</v>
      </c>
      <c r="Z25" s="66" t="s">
        <v>327</v>
      </c>
      <c r="AA25" s="66" t="s">
        <v>328</v>
      </c>
      <c r="AC25" s="66"/>
      <c r="AD25" s="66" t="s">
        <v>324</v>
      </c>
      <c r="AE25" s="66" t="s">
        <v>325</v>
      </c>
      <c r="AF25" s="66" t="s">
        <v>326</v>
      </c>
      <c r="AG25" s="66" t="s">
        <v>327</v>
      </c>
      <c r="AH25" s="66" t="s">
        <v>328</v>
      </c>
      <c r="AJ25" s="66"/>
      <c r="AK25" s="66" t="s">
        <v>324</v>
      </c>
      <c r="AL25" s="66" t="s">
        <v>325</v>
      </c>
      <c r="AM25" s="66" t="s">
        <v>326</v>
      </c>
      <c r="AN25" s="66" t="s">
        <v>327</v>
      </c>
      <c r="AO25" s="66" t="s">
        <v>328</v>
      </c>
      <c r="AQ25" s="66"/>
      <c r="AR25" s="66" t="s">
        <v>324</v>
      </c>
      <c r="AS25" s="66" t="s">
        <v>325</v>
      </c>
      <c r="AT25" s="66" t="s">
        <v>326</v>
      </c>
      <c r="AU25" s="66" t="s">
        <v>327</v>
      </c>
      <c r="AV25" s="66" t="s">
        <v>328</v>
      </c>
      <c r="AX25" s="66"/>
      <c r="AY25" s="66" t="s">
        <v>324</v>
      </c>
      <c r="AZ25" s="66" t="s">
        <v>325</v>
      </c>
      <c r="BA25" s="66" t="s">
        <v>326</v>
      </c>
      <c r="BB25" s="66" t="s">
        <v>327</v>
      </c>
      <c r="BC25" s="66" t="s">
        <v>328</v>
      </c>
      <c r="BE25" s="66"/>
      <c r="BF25" s="66" t="s">
        <v>324</v>
      </c>
      <c r="BG25" s="66" t="s">
        <v>325</v>
      </c>
      <c r="BH25" s="66" t="s">
        <v>326</v>
      </c>
      <c r="BI25" s="66" t="s">
        <v>327</v>
      </c>
      <c r="BJ25" s="66" t="s">
        <v>328</v>
      </c>
    </row>
    <row r="26" spans="1:62">
      <c r="A26" s="66" t="s">
        <v>8</v>
      </c>
      <c r="B26" s="66">
        <v>75</v>
      </c>
      <c r="C26" s="66">
        <v>100</v>
      </c>
      <c r="D26" s="66">
        <v>0</v>
      </c>
      <c r="E26" s="66">
        <v>2000</v>
      </c>
      <c r="F26" s="66">
        <v>177.82831999999999</v>
      </c>
      <c r="H26" s="66" t="s">
        <v>9</v>
      </c>
      <c r="I26" s="66">
        <v>0.9</v>
      </c>
      <c r="J26" s="66">
        <v>1.1000000000000001</v>
      </c>
      <c r="K26" s="66">
        <v>0</v>
      </c>
      <c r="L26" s="66">
        <v>0</v>
      </c>
      <c r="M26" s="66">
        <v>2.2945383000000001</v>
      </c>
      <c r="O26" s="66" t="s">
        <v>10</v>
      </c>
      <c r="P26" s="66">
        <v>1</v>
      </c>
      <c r="Q26" s="66">
        <v>1.2</v>
      </c>
      <c r="R26" s="66">
        <v>0</v>
      </c>
      <c r="S26" s="66">
        <v>0</v>
      </c>
      <c r="T26" s="66">
        <v>1.9039845</v>
      </c>
      <c r="V26" s="66" t="s">
        <v>11</v>
      </c>
      <c r="W26" s="66">
        <v>11</v>
      </c>
      <c r="X26" s="66">
        <v>14</v>
      </c>
      <c r="Y26" s="66">
        <v>0</v>
      </c>
      <c r="Z26" s="66">
        <v>35</v>
      </c>
      <c r="AA26" s="66">
        <v>20.460445</v>
      </c>
      <c r="AC26" s="66" t="s">
        <v>12</v>
      </c>
      <c r="AD26" s="66">
        <v>1.2</v>
      </c>
      <c r="AE26" s="66">
        <v>1.4</v>
      </c>
      <c r="AF26" s="66">
        <v>0</v>
      </c>
      <c r="AG26" s="66">
        <v>100</v>
      </c>
      <c r="AH26" s="66">
        <v>2.2822840000000002</v>
      </c>
      <c r="AJ26" s="66" t="s">
        <v>329</v>
      </c>
      <c r="AK26" s="66">
        <v>320</v>
      </c>
      <c r="AL26" s="66">
        <v>400</v>
      </c>
      <c r="AM26" s="66">
        <v>0</v>
      </c>
      <c r="AN26" s="66">
        <v>1000</v>
      </c>
      <c r="AO26" s="66">
        <v>959.64495999999997</v>
      </c>
      <c r="AQ26" s="66" t="s">
        <v>13</v>
      </c>
      <c r="AR26" s="66">
        <v>2</v>
      </c>
      <c r="AS26" s="66">
        <v>2.4</v>
      </c>
      <c r="AT26" s="66">
        <v>0</v>
      </c>
      <c r="AU26" s="66">
        <v>0</v>
      </c>
      <c r="AV26" s="66">
        <v>13.172031</v>
      </c>
      <c r="AX26" s="66" t="s">
        <v>14</v>
      </c>
      <c r="AY26" s="66">
        <v>0</v>
      </c>
      <c r="AZ26" s="66">
        <v>0</v>
      </c>
      <c r="BA26" s="66">
        <v>5</v>
      </c>
      <c r="BB26" s="66">
        <v>0</v>
      </c>
      <c r="BC26" s="66">
        <v>3.1834383000000002</v>
      </c>
      <c r="BE26" s="66" t="s">
        <v>15</v>
      </c>
      <c r="BF26" s="66">
        <v>0</v>
      </c>
      <c r="BG26" s="66">
        <v>0</v>
      </c>
      <c r="BH26" s="66">
        <v>30</v>
      </c>
      <c r="BI26" s="66">
        <v>0</v>
      </c>
      <c r="BJ26" s="66">
        <v>2.3671544</v>
      </c>
    </row>
    <row r="33" spans="1:68">
      <c r="A33" s="71" t="s">
        <v>330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>
      <c r="A34" s="70" t="s">
        <v>331</v>
      </c>
      <c r="B34" s="70"/>
      <c r="C34" s="70"/>
      <c r="D34" s="70"/>
      <c r="E34" s="70"/>
      <c r="F34" s="70"/>
      <c r="H34" s="70" t="s">
        <v>332</v>
      </c>
      <c r="I34" s="70"/>
      <c r="J34" s="70"/>
      <c r="K34" s="70"/>
      <c r="L34" s="70"/>
      <c r="M34" s="70"/>
      <c r="O34" s="70" t="s">
        <v>333</v>
      </c>
      <c r="P34" s="70"/>
      <c r="Q34" s="70"/>
      <c r="R34" s="70"/>
      <c r="S34" s="70"/>
      <c r="T34" s="70"/>
      <c r="V34" s="70" t="s">
        <v>334</v>
      </c>
      <c r="W34" s="70"/>
      <c r="X34" s="70"/>
      <c r="Y34" s="70"/>
      <c r="Z34" s="70"/>
      <c r="AA34" s="70"/>
      <c r="AC34" s="70" t="s">
        <v>335</v>
      </c>
      <c r="AD34" s="70"/>
      <c r="AE34" s="70"/>
      <c r="AF34" s="70"/>
      <c r="AG34" s="70"/>
      <c r="AH34" s="70"/>
      <c r="AJ34" s="70" t="s">
        <v>336</v>
      </c>
      <c r="AK34" s="70"/>
      <c r="AL34" s="70"/>
      <c r="AM34" s="70"/>
      <c r="AN34" s="70"/>
      <c r="AO34" s="70"/>
    </row>
    <row r="35" spans="1:68">
      <c r="A35" s="66"/>
      <c r="B35" s="66" t="s">
        <v>324</v>
      </c>
      <c r="C35" s="66" t="s">
        <v>325</v>
      </c>
      <c r="D35" s="66" t="s">
        <v>326</v>
      </c>
      <c r="E35" s="66" t="s">
        <v>327</v>
      </c>
      <c r="F35" s="66" t="s">
        <v>328</v>
      </c>
      <c r="H35" s="66"/>
      <c r="I35" s="66" t="s">
        <v>324</v>
      </c>
      <c r="J35" s="66" t="s">
        <v>325</v>
      </c>
      <c r="K35" s="66" t="s">
        <v>326</v>
      </c>
      <c r="L35" s="66" t="s">
        <v>327</v>
      </c>
      <c r="M35" s="66" t="s">
        <v>328</v>
      </c>
      <c r="O35" s="66"/>
      <c r="P35" s="66" t="s">
        <v>324</v>
      </c>
      <c r="Q35" s="66" t="s">
        <v>325</v>
      </c>
      <c r="R35" s="66" t="s">
        <v>326</v>
      </c>
      <c r="S35" s="66" t="s">
        <v>327</v>
      </c>
      <c r="T35" s="66" t="s">
        <v>328</v>
      </c>
      <c r="V35" s="66"/>
      <c r="W35" s="66" t="s">
        <v>324</v>
      </c>
      <c r="X35" s="66" t="s">
        <v>325</v>
      </c>
      <c r="Y35" s="66" t="s">
        <v>326</v>
      </c>
      <c r="Z35" s="66" t="s">
        <v>327</v>
      </c>
      <c r="AA35" s="66" t="s">
        <v>328</v>
      </c>
      <c r="AC35" s="66"/>
      <c r="AD35" s="66" t="s">
        <v>324</v>
      </c>
      <c r="AE35" s="66" t="s">
        <v>325</v>
      </c>
      <c r="AF35" s="66" t="s">
        <v>326</v>
      </c>
      <c r="AG35" s="66" t="s">
        <v>327</v>
      </c>
      <c r="AH35" s="66" t="s">
        <v>328</v>
      </c>
      <c r="AJ35" s="66"/>
      <c r="AK35" s="66" t="s">
        <v>324</v>
      </c>
      <c r="AL35" s="66" t="s">
        <v>325</v>
      </c>
      <c r="AM35" s="66" t="s">
        <v>326</v>
      </c>
      <c r="AN35" s="66" t="s">
        <v>327</v>
      </c>
      <c r="AO35" s="66" t="s">
        <v>328</v>
      </c>
    </row>
    <row r="36" spans="1:68">
      <c r="A36" s="66" t="s">
        <v>17</v>
      </c>
      <c r="B36" s="66">
        <v>580</v>
      </c>
      <c r="C36" s="66">
        <v>800</v>
      </c>
      <c r="D36" s="66">
        <v>0</v>
      </c>
      <c r="E36" s="66">
        <v>2000</v>
      </c>
      <c r="F36" s="66">
        <v>814.25070000000005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1256.8489999999999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10697.275</v>
      </c>
      <c r="V36" s="66" t="s">
        <v>20</v>
      </c>
      <c r="W36" s="66">
        <v>0</v>
      </c>
      <c r="X36" s="66">
        <v>0</v>
      </c>
      <c r="Y36" s="66">
        <v>3500</v>
      </c>
      <c r="Z36" s="66">
        <v>0</v>
      </c>
      <c r="AA36" s="66">
        <v>4371.3554999999997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200.62466000000001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177.63837000000001</v>
      </c>
    </row>
    <row r="43" spans="1:68">
      <c r="A43" s="71" t="s">
        <v>337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</row>
    <row r="44" spans="1:68">
      <c r="A44" s="70" t="s">
        <v>338</v>
      </c>
      <c r="B44" s="70"/>
      <c r="C44" s="70"/>
      <c r="D44" s="70"/>
      <c r="E44" s="70"/>
      <c r="F44" s="70"/>
      <c r="H44" s="70" t="s">
        <v>339</v>
      </c>
      <c r="I44" s="70"/>
      <c r="J44" s="70"/>
      <c r="K44" s="70"/>
      <c r="L44" s="70"/>
      <c r="M44" s="70"/>
      <c r="O44" s="70" t="s">
        <v>340</v>
      </c>
      <c r="P44" s="70"/>
      <c r="Q44" s="70"/>
      <c r="R44" s="70"/>
      <c r="S44" s="70"/>
      <c r="T44" s="70"/>
      <c r="V44" s="70" t="s">
        <v>341</v>
      </c>
      <c r="W44" s="70"/>
      <c r="X44" s="70"/>
      <c r="Y44" s="70"/>
      <c r="Z44" s="70"/>
      <c r="AA44" s="70"/>
      <c r="AC44" s="70" t="s">
        <v>342</v>
      </c>
      <c r="AD44" s="70"/>
      <c r="AE44" s="70"/>
      <c r="AF44" s="70"/>
      <c r="AG44" s="70"/>
      <c r="AH44" s="70"/>
      <c r="AJ44" s="70" t="s">
        <v>343</v>
      </c>
      <c r="AK44" s="70"/>
      <c r="AL44" s="70"/>
      <c r="AM44" s="70"/>
      <c r="AN44" s="70"/>
      <c r="AO44" s="70"/>
      <c r="AQ44" s="70" t="s">
        <v>344</v>
      </c>
      <c r="AR44" s="70"/>
      <c r="AS44" s="70"/>
      <c r="AT44" s="70"/>
      <c r="AU44" s="70"/>
      <c r="AV44" s="70"/>
      <c r="AX44" s="70" t="s">
        <v>345</v>
      </c>
      <c r="AY44" s="70"/>
      <c r="AZ44" s="70"/>
      <c r="BA44" s="70"/>
      <c r="BB44" s="70"/>
      <c r="BC44" s="70"/>
      <c r="BE44" s="70" t="s">
        <v>346</v>
      </c>
      <c r="BF44" s="70"/>
      <c r="BG44" s="70"/>
      <c r="BH44" s="70"/>
      <c r="BI44" s="70"/>
      <c r="BJ44" s="70"/>
    </row>
    <row r="45" spans="1:68">
      <c r="A45" s="66"/>
      <c r="B45" s="66" t="s">
        <v>324</v>
      </c>
      <c r="C45" s="66" t="s">
        <v>325</v>
      </c>
      <c r="D45" s="66" t="s">
        <v>326</v>
      </c>
      <c r="E45" s="66" t="s">
        <v>327</v>
      </c>
      <c r="F45" s="66" t="s">
        <v>328</v>
      </c>
      <c r="H45" s="66"/>
      <c r="I45" s="66" t="s">
        <v>324</v>
      </c>
      <c r="J45" s="66" t="s">
        <v>325</v>
      </c>
      <c r="K45" s="66" t="s">
        <v>326</v>
      </c>
      <c r="L45" s="66" t="s">
        <v>327</v>
      </c>
      <c r="M45" s="66" t="s">
        <v>328</v>
      </c>
      <c r="O45" s="66"/>
      <c r="P45" s="66" t="s">
        <v>324</v>
      </c>
      <c r="Q45" s="66" t="s">
        <v>325</v>
      </c>
      <c r="R45" s="66" t="s">
        <v>326</v>
      </c>
      <c r="S45" s="66" t="s">
        <v>327</v>
      </c>
      <c r="T45" s="66" t="s">
        <v>328</v>
      </c>
      <c r="V45" s="66"/>
      <c r="W45" s="66" t="s">
        <v>324</v>
      </c>
      <c r="X45" s="66" t="s">
        <v>325</v>
      </c>
      <c r="Y45" s="66" t="s">
        <v>326</v>
      </c>
      <c r="Z45" s="66" t="s">
        <v>327</v>
      </c>
      <c r="AA45" s="66" t="s">
        <v>328</v>
      </c>
      <c r="AC45" s="66"/>
      <c r="AD45" s="66" t="s">
        <v>324</v>
      </c>
      <c r="AE45" s="66" t="s">
        <v>325</v>
      </c>
      <c r="AF45" s="66" t="s">
        <v>326</v>
      </c>
      <c r="AG45" s="66" t="s">
        <v>327</v>
      </c>
      <c r="AH45" s="66" t="s">
        <v>328</v>
      </c>
      <c r="AJ45" s="66"/>
      <c r="AK45" s="66" t="s">
        <v>324</v>
      </c>
      <c r="AL45" s="66" t="s">
        <v>325</v>
      </c>
      <c r="AM45" s="66" t="s">
        <v>326</v>
      </c>
      <c r="AN45" s="66" t="s">
        <v>327</v>
      </c>
      <c r="AO45" s="66" t="s">
        <v>328</v>
      </c>
      <c r="AQ45" s="66"/>
      <c r="AR45" s="66" t="s">
        <v>324</v>
      </c>
      <c r="AS45" s="66" t="s">
        <v>325</v>
      </c>
      <c r="AT45" s="66" t="s">
        <v>326</v>
      </c>
      <c r="AU45" s="66" t="s">
        <v>327</v>
      </c>
      <c r="AV45" s="66" t="s">
        <v>328</v>
      </c>
      <c r="AX45" s="66"/>
      <c r="AY45" s="66" t="s">
        <v>324</v>
      </c>
      <c r="AZ45" s="66" t="s">
        <v>325</v>
      </c>
      <c r="BA45" s="66" t="s">
        <v>326</v>
      </c>
      <c r="BB45" s="66" t="s">
        <v>327</v>
      </c>
      <c r="BC45" s="66" t="s">
        <v>328</v>
      </c>
      <c r="BE45" s="66"/>
      <c r="BF45" s="66" t="s">
        <v>324</v>
      </c>
      <c r="BG45" s="66" t="s">
        <v>325</v>
      </c>
      <c r="BH45" s="66" t="s">
        <v>326</v>
      </c>
      <c r="BI45" s="66" t="s">
        <v>327</v>
      </c>
      <c r="BJ45" s="66" t="s">
        <v>328</v>
      </c>
    </row>
    <row r="46" spans="1:68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21.846526999999998</v>
      </c>
      <c r="H46" s="66" t="s">
        <v>24</v>
      </c>
      <c r="I46" s="66">
        <v>6</v>
      </c>
      <c r="J46" s="66">
        <v>7</v>
      </c>
      <c r="K46" s="66">
        <v>0</v>
      </c>
      <c r="L46" s="66">
        <v>35</v>
      </c>
      <c r="M46" s="66">
        <v>10.238873</v>
      </c>
      <c r="O46" s="66" t="s">
        <v>347</v>
      </c>
      <c r="P46" s="66">
        <v>600</v>
      </c>
      <c r="Q46" s="66">
        <v>800</v>
      </c>
      <c r="R46" s="66">
        <v>0</v>
      </c>
      <c r="S46" s="66">
        <v>10000</v>
      </c>
      <c r="T46" s="66">
        <v>2326.6282000000001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0.27931207000000002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3.249987</v>
      </c>
      <c r="AJ46" s="66" t="s">
        <v>26</v>
      </c>
      <c r="AK46" s="66">
        <v>95</v>
      </c>
      <c r="AL46" s="66">
        <v>150</v>
      </c>
      <c r="AM46" s="66">
        <v>0</v>
      </c>
      <c r="AN46" s="66">
        <v>2400</v>
      </c>
      <c r="AO46" s="66">
        <v>157.88570000000001</v>
      </c>
      <c r="AQ46" s="66" t="s">
        <v>27</v>
      </c>
      <c r="AR46" s="66">
        <v>50</v>
      </c>
      <c r="AS46" s="66">
        <v>60</v>
      </c>
      <c r="AT46" s="66">
        <v>0</v>
      </c>
      <c r="AU46" s="66">
        <v>400</v>
      </c>
      <c r="AV46" s="66">
        <v>76.230649999999997</v>
      </c>
      <c r="AX46" s="66" t="s">
        <v>348</v>
      </c>
      <c r="AY46" s="66"/>
      <c r="AZ46" s="66"/>
      <c r="BA46" s="66"/>
      <c r="BB46" s="66"/>
      <c r="BC46" s="66"/>
      <c r="BE46" s="66" t="s">
        <v>349</v>
      </c>
      <c r="BF46" s="66"/>
      <c r="BG46" s="66"/>
      <c r="BH46" s="66"/>
      <c r="BI46" s="66"/>
      <c r="BJ46" s="66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E22" sqref="E22"/>
    </sheetView>
  </sheetViews>
  <sheetFormatPr defaultRowHeight="16.5"/>
  <sheetData>
    <row r="1" spans="1:113">
      <c r="A1" s="51" t="s">
        <v>258</v>
      </c>
      <c r="B1" s="51" t="s">
        <v>56</v>
      </c>
      <c r="C1" s="51" t="s">
        <v>259</v>
      </c>
      <c r="D1" s="51" t="s">
        <v>260</v>
      </c>
      <c r="E1" s="51" t="s">
        <v>57</v>
      </c>
      <c r="F1" s="51" t="s">
        <v>58</v>
      </c>
      <c r="G1" s="51" t="s">
        <v>59</v>
      </c>
      <c r="H1" s="51" t="s">
        <v>60</v>
      </c>
      <c r="I1" s="51" t="s">
        <v>61</v>
      </c>
      <c r="J1" s="51" t="s">
        <v>62</v>
      </c>
      <c r="K1" s="51" t="s">
        <v>63</v>
      </c>
      <c r="L1" s="51" t="s">
        <v>64</v>
      </c>
      <c r="M1" s="51" t="s">
        <v>65</v>
      </c>
      <c r="N1" s="51" t="s">
        <v>66</v>
      </c>
      <c r="O1" s="51" t="s">
        <v>67</v>
      </c>
      <c r="P1" s="51" t="s">
        <v>68</v>
      </c>
      <c r="Q1" s="51" t="s">
        <v>69</v>
      </c>
      <c r="R1" s="51" t="s">
        <v>70</v>
      </c>
      <c r="S1" s="51" t="s">
        <v>71</v>
      </c>
      <c r="T1" s="51" t="s">
        <v>72</v>
      </c>
      <c r="U1" s="51" t="s">
        <v>73</v>
      </c>
      <c r="V1" s="51" t="s">
        <v>74</v>
      </c>
      <c r="W1" s="51" t="s">
        <v>75</v>
      </c>
      <c r="X1" s="51" t="s">
        <v>76</v>
      </c>
      <c r="Y1" s="51" t="s">
        <v>77</v>
      </c>
      <c r="Z1" s="51" t="s">
        <v>78</v>
      </c>
      <c r="AA1" s="51" t="s">
        <v>79</v>
      </c>
      <c r="AB1" s="51" t="s">
        <v>80</v>
      </c>
      <c r="AC1" s="51" t="s">
        <v>81</v>
      </c>
      <c r="AD1" s="51" t="s">
        <v>82</v>
      </c>
      <c r="AE1" s="51" t="s">
        <v>83</v>
      </c>
      <c r="AF1" s="51" t="s">
        <v>84</v>
      </c>
      <c r="AG1" s="51" t="s">
        <v>85</v>
      </c>
      <c r="AH1" s="51" t="s">
        <v>86</v>
      </c>
      <c r="AI1" s="51" t="s">
        <v>87</v>
      </c>
      <c r="AJ1" s="51" t="s">
        <v>88</v>
      </c>
      <c r="AK1" s="51" t="s">
        <v>89</v>
      </c>
      <c r="AL1" s="51" t="s">
        <v>90</v>
      </c>
      <c r="AM1" s="51" t="s">
        <v>91</v>
      </c>
      <c r="AN1" s="51" t="s">
        <v>92</v>
      </c>
      <c r="AO1" s="51" t="s">
        <v>93</v>
      </c>
      <c r="AP1" s="51" t="s">
        <v>94</v>
      </c>
      <c r="AQ1" s="51" t="s">
        <v>95</v>
      </c>
      <c r="AR1" s="51" t="s">
        <v>96</v>
      </c>
      <c r="AS1" s="51" t="s">
        <v>97</v>
      </c>
      <c r="AT1" s="51" t="s">
        <v>98</v>
      </c>
      <c r="AU1" s="51" t="s">
        <v>99</v>
      </c>
      <c r="AV1" s="51" t="s">
        <v>100</v>
      </c>
      <c r="AW1" s="51" t="s">
        <v>101</v>
      </c>
      <c r="AX1" s="51" t="s">
        <v>102</v>
      </c>
      <c r="AY1" s="51" t="s">
        <v>103</v>
      </c>
      <c r="AZ1" s="51" t="s">
        <v>104</v>
      </c>
      <c r="BA1" s="51" t="s">
        <v>105</v>
      </c>
      <c r="BB1" s="51" t="s">
        <v>106</v>
      </c>
      <c r="BC1" s="51" t="s">
        <v>107</v>
      </c>
      <c r="BD1" s="51" t="s">
        <v>108</v>
      </c>
      <c r="BE1" s="51" t="s">
        <v>109</v>
      </c>
      <c r="BF1" s="51" t="s">
        <v>110</v>
      </c>
      <c r="BG1" s="51" t="s">
        <v>111</v>
      </c>
      <c r="BH1" s="51" t="s">
        <v>112</v>
      </c>
      <c r="BI1" s="51" t="s">
        <v>113</v>
      </c>
      <c r="BJ1" s="51" t="s">
        <v>114</v>
      </c>
      <c r="BK1" s="51" t="s">
        <v>115</v>
      </c>
      <c r="BL1" s="51" t="s">
        <v>116</v>
      </c>
      <c r="BM1" s="51" t="s">
        <v>117</v>
      </c>
      <c r="BN1" s="51" t="s">
        <v>118</v>
      </c>
      <c r="BO1" s="51" t="s">
        <v>119</v>
      </c>
      <c r="BP1" s="51" t="s">
        <v>120</v>
      </c>
      <c r="BQ1" s="51" t="s">
        <v>121</v>
      </c>
      <c r="BR1" s="51" t="s">
        <v>122</v>
      </c>
      <c r="BS1" s="51" t="s">
        <v>123</v>
      </c>
      <c r="BT1" s="51" t="s">
        <v>124</v>
      </c>
      <c r="BU1" s="51" t="s">
        <v>125</v>
      </c>
      <c r="BV1" s="51" t="s">
        <v>126</v>
      </c>
      <c r="BW1" s="51" t="s">
        <v>127</v>
      </c>
      <c r="BX1" s="51" t="s">
        <v>128</v>
      </c>
      <c r="BY1" s="51" t="s">
        <v>129</v>
      </c>
      <c r="BZ1" s="51" t="s">
        <v>130</v>
      </c>
      <c r="CA1" s="51" t="s">
        <v>131</v>
      </c>
      <c r="CB1" s="51" t="s">
        <v>132</v>
      </c>
      <c r="CC1" s="51" t="s">
        <v>133</v>
      </c>
      <c r="CD1" s="51" t="s">
        <v>134</v>
      </c>
      <c r="CE1" s="51" t="s">
        <v>135</v>
      </c>
      <c r="CF1" s="51" t="s">
        <v>136</v>
      </c>
      <c r="CG1" s="51" t="s">
        <v>137</v>
      </c>
      <c r="CH1" s="51" t="s">
        <v>138</v>
      </c>
      <c r="CI1" s="51" t="s">
        <v>139</v>
      </c>
      <c r="CJ1" s="51" t="s">
        <v>140</v>
      </c>
      <c r="CK1" s="51" t="s">
        <v>141</v>
      </c>
      <c r="CL1" s="51" t="s">
        <v>142</v>
      </c>
      <c r="CM1" s="51" t="s">
        <v>143</v>
      </c>
      <c r="CN1" s="51" t="s">
        <v>144</v>
      </c>
      <c r="CO1" s="51" t="s">
        <v>145</v>
      </c>
      <c r="CP1" s="51" t="s">
        <v>146</v>
      </c>
      <c r="CQ1" s="51" t="s">
        <v>147</v>
      </c>
      <c r="CR1" s="51" t="s">
        <v>148</v>
      </c>
      <c r="CS1" s="51" t="s">
        <v>149</v>
      </c>
      <c r="CT1" s="51" t="s">
        <v>150</v>
      </c>
      <c r="CU1" s="51" t="s">
        <v>151</v>
      </c>
      <c r="CV1" s="51" t="s">
        <v>152</v>
      </c>
      <c r="CW1" s="51" t="s">
        <v>153</v>
      </c>
      <c r="CX1" s="51" t="s">
        <v>154</v>
      </c>
      <c r="CY1" s="51" t="s">
        <v>155</v>
      </c>
      <c r="CZ1" s="51" t="s">
        <v>156</v>
      </c>
      <c r="DA1" s="51" t="s">
        <v>157</v>
      </c>
      <c r="DB1" s="51" t="s">
        <v>158</v>
      </c>
      <c r="DC1" s="51" t="s">
        <v>159</v>
      </c>
      <c r="DD1" s="51" t="s">
        <v>160</v>
      </c>
      <c r="DE1" s="51" t="s">
        <v>161</v>
      </c>
      <c r="DF1" s="51" t="s">
        <v>162</v>
      </c>
      <c r="DG1" s="51" t="s">
        <v>163</v>
      </c>
      <c r="DH1" s="51" t="s">
        <v>164</v>
      </c>
    </row>
    <row r="2" spans="1:113" s="62" customFormat="1">
      <c r="A2" s="62" t="s">
        <v>301</v>
      </c>
      <c r="B2" s="62" t="s">
        <v>302</v>
      </c>
      <c r="C2" s="62" t="s">
        <v>303</v>
      </c>
      <c r="D2" s="62">
        <v>60</v>
      </c>
      <c r="E2" s="62">
        <v>1525.5558000000001</v>
      </c>
      <c r="F2" s="62">
        <v>214.20282</v>
      </c>
      <c r="G2" s="62">
        <v>45.311622999999997</v>
      </c>
      <c r="H2" s="62">
        <v>27.752849999999999</v>
      </c>
      <c r="I2" s="62">
        <v>17.558769999999999</v>
      </c>
      <c r="J2" s="62">
        <v>71.423689999999993</v>
      </c>
      <c r="K2" s="62">
        <v>41.567419999999998</v>
      </c>
      <c r="L2" s="62">
        <v>29.856269999999999</v>
      </c>
      <c r="M2" s="62">
        <v>40.747100000000003</v>
      </c>
      <c r="N2" s="62">
        <v>2.7714221000000001</v>
      </c>
      <c r="O2" s="62">
        <v>22.935371</v>
      </c>
      <c r="P2" s="62">
        <v>1410.0862</v>
      </c>
      <c r="Q2" s="62">
        <v>42.60125</v>
      </c>
      <c r="R2" s="62">
        <v>937.96400000000006</v>
      </c>
      <c r="S2" s="62">
        <v>112.88222500000001</v>
      </c>
      <c r="T2" s="62">
        <v>9900.9830000000002</v>
      </c>
      <c r="U2" s="62">
        <v>5.7018757000000004</v>
      </c>
      <c r="V2" s="62">
        <v>25.096765999999999</v>
      </c>
      <c r="W2" s="62">
        <v>537.53264999999999</v>
      </c>
      <c r="X2" s="62">
        <v>177.82831999999999</v>
      </c>
      <c r="Y2" s="62">
        <v>2.2945383000000001</v>
      </c>
      <c r="Z2" s="62">
        <v>1.9039845</v>
      </c>
      <c r="AA2" s="62">
        <v>20.460445</v>
      </c>
      <c r="AB2" s="62">
        <v>2.2822840000000002</v>
      </c>
      <c r="AC2" s="62">
        <v>959.64495999999997</v>
      </c>
      <c r="AD2" s="62">
        <v>13.172031</v>
      </c>
      <c r="AE2" s="62">
        <v>3.1834383000000002</v>
      </c>
      <c r="AF2" s="62">
        <v>2.3671544</v>
      </c>
      <c r="AG2" s="62">
        <v>814.25070000000005</v>
      </c>
      <c r="AH2" s="62">
        <v>555.89700000000005</v>
      </c>
      <c r="AI2" s="62">
        <v>258.35367000000002</v>
      </c>
      <c r="AJ2" s="62">
        <v>1256.8489999999999</v>
      </c>
      <c r="AK2" s="62">
        <v>10697.275</v>
      </c>
      <c r="AL2" s="62">
        <v>200.62466000000001</v>
      </c>
      <c r="AM2" s="62">
        <v>4371.3554999999997</v>
      </c>
      <c r="AN2" s="62">
        <v>177.63837000000001</v>
      </c>
      <c r="AO2" s="62">
        <v>21.846526999999998</v>
      </c>
      <c r="AP2" s="62">
        <v>18.102412999999999</v>
      </c>
      <c r="AQ2" s="62">
        <v>3.7441149999999999</v>
      </c>
      <c r="AR2" s="62">
        <v>10.238873</v>
      </c>
      <c r="AS2" s="62">
        <v>2326.6282000000001</v>
      </c>
      <c r="AT2" s="62">
        <v>0.27931207000000002</v>
      </c>
      <c r="AU2" s="62">
        <v>3.249987</v>
      </c>
      <c r="AV2" s="62">
        <v>157.88570000000001</v>
      </c>
      <c r="AW2" s="62">
        <v>76.230649999999997</v>
      </c>
      <c r="AX2" s="62">
        <v>0.33426493000000002</v>
      </c>
      <c r="AY2" s="62">
        <v>1.3049396</v>
      </c>
      <c r="AZ2" s="62">
        <v>258.9973</v>
      </c>
      <c r="BA2" s="62">
        <v>54.248910000000002</v>
      </c>
      <c r="BB2" s="62">
        <v>14.795489999999999</v>
      </c>
      <c r="BC2" s="62">
        <v>17.216539999999998</v>
      </c>
      <c r="BD2" s="62">
        <v>22.226445999999999</v>
      </c>
      <c r="BE2" s="62">
        <v>2.8237831999999998</v>
      </c>
      <c r="BF2" s="62">
        <v>10.692384000000001</v>
      </c>
      <c r="BG2" s="62">
        <v>1.3877448000000001E-2</v>
      </c>
      <c r="BH2" s="62">
        <v>1.7150176999999999E-2</v>
      </c>
      <c r="BI2" s="62">
        <v>1.2802219E-2</v>
      </c>
      <c r="BJ2" s="62">
        <v>7.4668230000000002E-2</v>
      </c>
      <c r="BK2" s="62">
        <v>1.067496E-3</v>
      </c>
      <c r="BL2" s="62">
        <v>0.59901093999999999</v>
      </c>
      <c r="BM2" s="62">
        <v>7.5439949999999998</v>
      </c>
      <c r="BN2" s="62">
        <v>2.2080410000000001</v>
      </c>
      <c r="BO2" s="62">
        <v>109.08898000000001</v>
      </c>
      <c r="BP2" s="62">
        <v>22.165102000000001</v>
      </c>
      <c r="BQ2" s="62">
        <v>35.991824999999999</v>
      </c>
      <c r="BR2" s="62">
        <v>121.64724</v>
      </c>
      <c r="BS2" s="62">
        <v>34.143237999999997</v>
      </c>
      <c r="BT2" s="62">
        <v>28.823204</v>
      </c>
      <c r="BU2" s="62">
        <v>1.449582E-2</v>
      </c>
      <c r="BV2" s="62">
        <v>7.8064560000000005E-2</v>
      </c>
      <c r="BW2" s="62">
        <v>1.8502752</v>
      </c>
      <c r="BX2" s="62">
        <v>2.6550180000000001</v>
      </c>
      <c r="BY2" s="62">
        <v>0.122466914</v>
      </c>
      <c r="BZ2" s="62">
        <v>8.5441029999999999E-4</v>
      </c>
      <c r="CA2" s="62">
        <v>0.71575279999999997</v>
      </c>
      <c r="CB2" s="62">
        <v>2.2621158999999998E-2</v>
      </c>
      <c r="CC2" s="62">
        <v>0.17834249999999999</v>
      </c>
      <c r="CD2" s="62">
        <v>2.1209416000000001</v>
      </c>
      <c r="CE2" s="62">
        <v>9.7531119999999999E-2</v>
      </c>
      <c r="CF2" s="62">
        <v>1.0210364000000001</v>
      </c>
      <c r="CG2" s="62">
        <v>0</v>
      </c>
      <c r="CH2" s="62">
        <v>8.7398470000000006E-2</v>
      </c>
      <c r="CI2" s="62">
        <v>4.6815999999999998E-7</v>
      </c>
      <c r="CJ2" s="62">
        <v>4.5998105999999996</v>
      </c>
      <c r="CK2" s="62">
        <v>2.7205287000000002E-2</v>
      </c>
      <c r="CL2" s="62">
        <v>0.33916380000000002</v>
      </c>
      <c r="CM2" s="62">
        <v>6.8834257000000001</v>
      </c>
      <c r="CN2" s="62">
        <v>2811.5740000000001</v>
      </c>
      <c r="CO2" s="62">
        <v>5047.3603999999996</v>
      </c>
      <c r="CP2" s="62">
        <v>4077.2537000000002</v>
      </c>
      <c r="CQ2" s="62">
        <v>1140.1475</v>
      </c>
      <c r="CR2" s="62">
        <v>619.75369999999998</v>
      </c>
      <c r="CS2" s="62">
        <v>236.33861999999999</v>
      </c>
      <c r="CT2" s="62">
        <v>2954.3063999999999</v>
      </c>
      <c r="CU2" s="62">
        <v>2086.1504</v>
      </c>
      <c r="CV2" s="62">
        <v>657.21172999999999</v>
      </c>
      <c r="CW2" s="62">
        <v>2571.7683000000002</v>
      </c>
      <c r="CX2" s="62">
        <v>751.31320000000005</v>
      </c>
      <c r="CY2" s="62">
        <v>3179.8661999999999</v>
      </c>
      <c r="CZ2" s="62">
        <v>2296.8917999999999</v>
      </c>
      <c r="DA2" s="62">
        <v>4799.4404000000004</v>
      </c>
      <c r="DB2" s="62">
        <v>3883.9396999999999</v>
      </c>
      <c r="DC2" s="62">
        <v>7724.2924999999996</v>
      </c>
      <c r="DD2" s="62">
        <v>12308.554</v>
      </c>
      <c r="DE2" s="62">
        <v>2939.181</v>
      </c>
      <c r="DF2" s="62">
        <v>3822.5001999999999</v>
      </c>
      <c r="DG2" s="62">
        <v>2951.1680000000001</v>
      </c>
      <c r="DH2" s="62">
        <v>134.09360000000001</v>
      </c>
      <c r="DI2" s="62">
        <v>0</v>
      </c>
    </row>
    <row r="5" spans="1:113">
      <c r="A5" t="s">
        <v>105</v>
      </c>
      <c r="B5" t="s">
        <v>106</v>
      </c>
      <c r="C5" t="s">
        <v>107</v>
      </c>
      <c r="D5" t="s">
        <v>108</v>
      </c>
    </row>
    <row r="6" spans="1:113">
      <c r="A6">
        <f>BA2</f>
        <v>54.248910000000002</v>
      </c>
      <c r="B6">
        <f>BB2</f>
        <v>14.795489999999999</v>
      </c>
      <c r="C6">
        <f>BC2</f>
        <v>17.216539999999998</v>
      </c>
      <c r="D6">
        <f>BD2</f>
        <v>22.226445999999999</v>
      </c>
    </row>
    <row r="7" spans="1:113">
      <c r="B7">
        <f>ROUND(B6/MAX($B$6,$C$6,$D$6),1)</f>
        <v>0.7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>
      <c r="A1" s="55"/>
      <c r="B1" s="55" t="s">
        <v>257</v>
      </c>
      <c r="C1" s="55" t="s">
        <v>255</v>
      </c>
      <c r="E1" s="73" t="s">
        <v>37</v>
      </c>
      <c r="F1" s="73"/>
      <c r="G1" s="73" t="s">
        <v>38</v>
      </c>
      <c r="H1" s="73"/>
      <c r="I1" s="52" t="s">
        <v>39</v>
      </c>
    </row>
    <row r="2" spans="1:9">
      <c r="A2" s="55" t="s">
        <v>256</v>
      </c>
      <c r="B2" s="56">
        <v>22062</v>
      </c>
      <c r="C2" s="57">
        <f ca="1">YEAR(TODAY())-YEAR(B2)+IF(TODAY()&gt;=DATE(YEAR(TODAY()),MONTH(B2),DAY(B2)),0,-1)</f>
        <v>59</v>
      </c>
      <c r="E2" s="53">
        <v>151.1</v>
      </c>
      <c r="F2" s="54" t="s">
        <v>40</v>
      </c>
      <c r="G2" s="53">
        <v>56.5</v>
      </c>
      <c r="H2" s="52" t="s">
        <v>42</v>
      </c>
      <c r="I2" s="73">
        <f>ROUND(G3/E3^2,1)</f>
        <v>24.7</v>
      </c>
    </row>
    <row r="3" spans="1:9">
      <c r="E3" s="52">
        <f>E2/100</f>
        <v>1.5109999999999999</v>
      </c>
      <c r="F3" s="52" t="s">
        <v>41</v>
      </c>
      <c r="G3" s="52">
        <f>G2</f>
        <v>56.5</v>
      </c>
      <c r="H3" s="52" t="s">
        <v>42</v>
      </c>
      <c r="I3" s="73"/>
    </row>
    <row r="4" spans="1:9">
      <c r="A4" t="s">
        <v>274</v>
      </c>
    </row>
    <row r="5" spans="1:9">
      <c r="B5" s="61">
        <v>43698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/>
  <cols>
    <col min="5" max="6" width="9" customWidth="1"/>
  </cols>
  <sheetData>
    <row r="1" spans="1:14" ht="41.25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</row>
    <row r="2" spans="1:14">
      <c r="E2" s="75" t="str">
        <f>'DRIs DATA'!B1</f>
        <v>(설문지 : FFQ 95문항 설문지, 사용자 : 한영미, ID : H1900047)</v>
      </c>
      <c r="F2" s="75"/>
      <c r="G2" s="75"/>
      <c r="H2" s="75"/>
      <c r="I2" s="75"/>
      <c r="J2" s="75"/>
    </row>
    <row r="3" spans="1:14" ht="8.1" customHeight="1"/>
    <row r="4" spans="1:14">
      <c r="K4" t="s">
        <v>2</v>
      </c>
      <c r="L4" t="str">
        <f>'DRIs DATA'!H1</f>
        <v>2020년 02월 10일 15:17:37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7" customFormat="1"/>
    <row r="8" spans="1:14" ht="26.25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>
      <c r="A24" s="2" t="s">
        <v>6</v>
      </c>
    </row>
    <row r="25" spans="1:1" ht="16.5" customHeight="1">
      <c r="A25" s="2"/>
    </row>
    <row r="39" spans="1:1" ht="26.25">
      <c r="A39" s="2" t="s">
        <v>7</v>
      </c>
    </row>
    <row r="54" s="47" customFormat="1"/>
    <row r="70" spans="1:14" s="47" customFormat="1"/>
    <row r="71" spans="1:14" ht="26.25">
      <c r="A71" s="2" t="s">
        <v>7</v>
      </c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</row>
    <row r="95" spans="1:14" s="47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7" customFormat="1"/>
    <row r="97" spans="1:14" s="47" customFormat="1"/>
    <row r="98" spans="1:14" s="47" customFormat="1"/>
    <row r="99" spans="1:14" s="47" customFormat="1"/>
    <row r="100" spans="1:14" s="47" customFormat="1"/>
    <row r="105" spans="1:14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</row>
    <row r="106" spans="1:14" ht="26.25">
      <c r="A106" s="2" t="s">
        <v>16</v>
      </c>
    </row>
    <row r="127" spans="1:14" s="47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7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7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7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7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7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7" customFormat="1"/>
    <row r="134" spans="1:14" s="47" customFormat="1"/>
    <row r="135" spans="1:14" s="47" customFormat="1"/>
    <row r="136" spans="1:14" s="47" customFormat="1"/>
    <row r="137" spans="1:14" s="47" customFormat="1"/>
    <row r="138" spans="1:14" s="47" customFormat="1"/>
    <row r="139" spans="1:14" s="47" customFormat="1"/>
    <row r="140" spans="1:14" s="47" customFormat="1"/>
    <row r="141" spans="1:14" s="47" customFormat="1"/>
    <row r="142" spans="1:14" s="47" customFormat="1"/>
    <row r="143" spans="1:14" s="47" customFormat="1"/>
    <row r="144" spans="1:14" ht="26.25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zoomScaleNormal="100" zoomScalePageLayoutView="10" workbookViewId="0">
      <selection activeCell="J9" sqref="J9"/>
    </sheetView>
  </sheetViews>
  <sheetFormatPr defaultRowHeight="18" customHeight="1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>
      <c r="P1" s="6"/>
    </row>
    <row r="2" spans="1:19" ht="18" customHeight="1">
      <c r="B2" s="154" t="s">
        <v>197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>
      <c r="A5" s="6"/>
      <c r="B5" s="156" t="s">
        <v>30</v>
      </c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</row>
    <row r="6" spans="1:19" ht="18" customHeight="1">
      <c r="B6" s="157"/>
      <c r="C6" s="157"/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</row>
    <row r="7" spans="1:19" ht="18" customHeight="1"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  <c r="M7" s="157"/>
      <c r="N7" s="157"/>
      <c r="O7" s="157"/>
      <c r="P7" s="157"/>
      <c r="Q7" s="157"/>
      <c r="R7" s="157"/>
      <c r="S7" s="157"/>
    </row>
    <row r="8" spans="1:19" ht="18" customHeight="1"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</row>
    <row r="9" spans="1:19" ht="18" customHeight="1" thickBot="1"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</row>
    <row r="10" spans="1:19" ht="18" customHeight="1">
      <c r="C10" s="146" t="s">
        <v>31</v>
      </c>
      <c r="D10" s="146"/>
      <c r="E10" s="147"/>
      <c r="F10" s="145">
        <f>'개인정보 및 신체계측 입력'!B5</f>
        <v>43698</v>
      </c>
      <c r="G10" s="110"/>
      <c r="H10" s="110"/>
      <c r="I10" s="110"/>
      <c r="K10" s="106" t="s">
        <v>34</v>
      </c>
      <c r="L10" s="107"/>
      <c r="M10" s="106" t="s">
        <v>35</v>
      </c>
      <c r="N10" s="107"/>
      <c r="O10" s="106" t="s">
        <v>36</v>
      </c>
      <c r="P10" s="106"/>
      <c r="Q10" s="106"/>
      <c r="R10" s="106"/>
      <c r="S10" s="106"/>
    </row>
    <row r="11" spans="1:19" ht="18" customHeight="1" thickBot="1">
      <c r="C11" s="150"/>
      <c r="D11" s="150"/>
      <c r="E11" s="151"/>
      <c r="F11" s="111"/>
      <c r="G11" s="111"/>
      <c r="H11" s="111"/>
      <c r="I11" s="11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>
      <c r="C12" s="146" t="s">
        <v>33</v>
      </c>
      <c r="D12" s="146"/>
      <c r="E12" s="147"/>
      <c r="F12" s="152">
        <f ca="1">'개인정보 및 신체계측 입력'!C2</f>
        <v>59</v>
      </c>
      <c r="G12" s="152"/>
      <c r="H12" s="152"/>
      <c r="I12" s="152"/>
      <c r="K12" s="123">
        <f>'개인정보 및 신체계측 입력'!E2</f>
        <v>151.1</v>
      </c>
      <c r="L12" s="124"/>
      <c r="M12" s="117">
        <f>'개인정보 및 신체계측 입력'!G2</f>
        <v>56.5</v>
      </c>
      <c r="N12" s="118"/>
      <c r="O12" s="113" t="s">
        <v>272</v>
      </c>
      <c r="P12" s="107"/>
      <c r="Q12" s="110">
        <f>'개인정보 및 신체계측 입력'!I2</f>
        <v>24.7</v>
      </c>
      <c r="R12" s="110"/>
      <c r="S12" s="110"/>
    </row>
    <row r="13" spans="1:19" ht="18" customHeight="1" thickBot="1">
      <c r="C13" s="148"/>
      <c r="D13" s="148"/>
      <c r="E13" s="149"/>
      <c r="F13" s="153"/>
      <c r="G13" s="153"/>
      <c r="H13" s="153"/>
      <c r="I13" s="153"/>
      <c r="K13" s="125"/>
      <c r="L13" s="126"/>
      <c r="M13" s="119"/>
      <c r="N13" s="120"/>
      <c r="O13" s="114"/>
      <c r="P13" s="115"/>
      <c r="Q13" s="111"/>
      <c r="R13" s="111"/>
      <c r="S13" s="111"/>
    </row>
    <row r="14" spans="1:19" ht="18" customHeight="1">
      <c r="C14" s="150" t="s">
        <v>32</v>
      </c>
      <c r="D14" s="150"/>
      <c r="E14" s="151"/>
      <c r="F14" s="111" t="str">
        <f>MID('DRIs DATA'!B1,28,3)</f>
        <v>한영미</v>
      </c>
      <c r="G14" s="111"/>
      <c r="H14" s="111"/>
      <c r="I14" s="111"/>
      <c r="K14" s="125"/>
      <c r="L14" s="126"/>
      <c r="M14" s="119"/>
      <c r="N14" s="120"/>
      <c r="O14" s="114"/>
      <c r="P14" s="115"/>
      <c r="Q14" s="111"/>
      <c r="R14" s="111"/>
      <c r="S14" s="111"/>
    </row>
    <row r="15" spans="1:19" ht="18" customHeight="1" thickBot="1">
      <c r="C15" s="148"/>
      <c r="D15" s="148"/>
      <c r="E15" s="149"/>
      <c r="F15" s="112"/>
      <c r="G15" s="112"/>
      <c r="H15" s="112"/>
      <c r="I15" s="112"/>
      <c r="K15" s="127"/>
      <c r="L15" s="128"/>
      <c r="M15" s="121"/>
      <c r="N15" s="122"/>
      <c r="O15" s="116"/>
      <c r="P15" s="109"/>
      <c r="Q15" s="112"/>
      <c r="R15" s="112"/>
      <c r="S15" s="112"/>
    </row>
    <row r="16" spans="1:19" ht="18" customHeight="1">
      <c r="C16" s="33"/>
      <c r="D16" s="33"/>
      <c r="E16" s="33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3"/>
      <c r="D17" s="33"/>
      <c r="E17" s="33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89" t="s">
        <v>43</v>
      </c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90"/>
      <c r="S19" s="90"/>
      <c r="T19" s="91"/>
    </row>
    <row r="20" spans="2:20" ht="18" customHeight="1" thickBot="1">
      <c r="B20" s="92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4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4" t="s">
        <v>51</v>
      </c>
      <c r="D36" s="142" t="s">
        <v>44</v>
      </c>
      <c r="E36" s="142"/>
      <c r="F36" s="142"/>
      <c r="G36" s="142"/>
      <c r="H36" s="142"/>
      <c r="I36" s="35">
        <f>'DRIs DATA'!F8</f>
        <v>64.725999999999999</v>
      </c>
      <c r="J36" s="143" t="s">
        <v>45</v>
      </c>
      <c r="K36" s="143"/>
      <c r="L36" s="143"/>
      <c r="M36" s="143"/>
      <c r="N36" s="36"/>
      <c r="O36" s="141" t="s">
        <v>46</v>
      </c>
      <c r="P36" s="141"/>
      <c r="Q36" s="141"/>
      <c r="R36" s="141"/>
      <c r="S36" s="141"/>
      <c r="T36" s="6"/>
    </row>
    <row r="37" spans="2:20" ht="18" customHeight="1">
      <c r="B37" s="12"/>
      <c r="C37" s="138" t="s">
        <v>183</v>
      </c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6"/>
    </row>
    <row r="38" spans="2:20" ht="18" customHeight="1">
      <c r="B38" s="12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6"/>
    </row>
    <row r="39" spans="2:20" ht="18" customHeight="1" thickBot="1">
      <c r="B39" s="12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4" t="s">
        <v>48</v>
      </c>
      <c r="D41" s="142" t="s">
        <v>44</v>
      </c>
      <c r="E41" s="142"/>
      <c r="F41" s="142"/>
      <c r="G41" s="142"/>
      <c r="H41" s="142"/>
      <c r="I41" s="35">
        <f>'DRIs DATA'!G8</f>
        <v>13.692</v>
      </c>
      <c r="J41" s="143" t="s">
        <v>45</v>
      </c>
      <c r="K41" s="143"/>
      <c r="L41" s="143"/>
      <c r="M41" s="143"/>
      <c r="N41" s="36"/>
      <c r="O41" s="140" t="s">
        <v>50</v>
      </c>
      <c r="P41" s="140"/>
      <c r="Q41" s="140"/>
      <c r="R41" s="140"/>
      <c r="S41" s="140"/>
      <c r="T41" s="6"/>
    </row>
    <row r="42" spans="2:20" ht="18" customHeight="1">
      <c r="B42" s="6"/>
      <c r="C42" s="129" t="s">
        <v>185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6"/>
    </row>
    <row r="43" spans="2:20" ht="18" customHeight="1">
      <c r="B43" s="6"/>
      <c r="C43" s="129"/>
      <c r="D43" s="129"/>
      <c r="E43" s="129"/>
      <c r="F43" s="129"/>
      <c r="G43" s="129"/>
      <c r="H43" s="129"/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6"/>
    </row>
    <row r="44" spans="2:20" ht="18" customHeight="1" thickBot="1">
      <c r="B44" s="6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4" t="s">
        <v>47</v>
      </c>
      <c r="D46" s="144" t="s">
        <v>44</v>
      </c>
      <c r="E46" s="144"/>
      <c r="F46" s="144"/>
      <c r="G46" s="144"/>
      <c r="H46" s="144"/>
      <c r="I46" s="35">
        <f>'DRIs DATA'!H8</f>
        <v>21.582000000000001</v>
      </c>
      <c r="J46" s="143" t="s">
        <v>45</v>
      </c>
      <c r="K46" s="143"/>
      <c r="L46" s="143"/>
      <c r="M46" s="143"/>
      <c r="N46" s="36"/>
      <c r="O46" s="140" t="s">
        <v>49</v>
      </c>
      <c r="P46" s="140"/>
      <c r="Q46" s="140"/>
      <c r="R46" s="140"/>
      <c r="S46" s="140"/>
      <c r="T46" s="6"/>
    </row>
    <row r="47" spans="2:20" ht="18" customHeight="1">
      <c r="B47" s="6"/>
      <c r="C47" s="129" t="s">
        <v>184</v>
      </c>
      <c r="D47" s="129"/>
      <c r="E47" s="129"/>
      <c r="F47" s="129"/>
      <c r="G47" s="129"/>
      <c r="H47" s="129"/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6"/>
    </row>
    <row r="48" spans="2:20" ht="18" customHeight="1" thickBot="1">
      <c r="B48" s="6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89" t="s">
        <v>192</v>
      </c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1"/>
    </row>
    <row r="54" spans="1:20" ht="18" customHeight="1" thickBot="1">
      <c r="B54" s="92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4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58" t="s">
        <v>165</v>
      </c>
      <c r="D69" s="158"/>
      <c r="E69" s="158"/>
      <c r="F69" s="158"/>
      <c r="G69" s="158"/>
      <c r="H69" s="142" t="s">
        <v>171</v>
      </c>
      <c r="I69" s="142"/>
      <c r="J69" s="142"/>
      <c r="K69" s="37">
        <f>ROUND('그룹 전체 사용자의 일일 입력'!B6/MAX('그룹 전체 사용자의 일일 입력'!$B$6,'그룹 전체 사용자의 일일 입력'!$C$6,'그룹 전체 사용자의 일일 입력'!$D$6),1)</f>
        <v>0.7</v>
      </c>
      <c r="L69" s="37" t="s">
        <v>54</v>
      </c>
      <c r="M69" s="37">
        <f>ROUND('그룹 전체 사용자의 일일 입력'!C6/MAX('그룹 전체 사용자의 일일 입력'!$B$6,'그룹 전체 사용자의 일일 입력'!$C$6,'그룹 전체 사용자의 일일 입력'!$D$6),1)</f>
        <v>0.8</v>
      </c>
      <c r="N69" s="37" t="s">
        <v>54</v>
      </c>
      <c r="O69" s="159">
        <f>ROUND('그룹 전체 사용자의 일일 입력'!D6/MAX('그룹 전체 사용자의 일일 입력'!$B$6,'그룹 전체 사용자의 일일 입력'!$C$6,'그룹 전체 사용자의 일일 입력'!$D$6),1)</f>
        <v>1</v>
      </c>
      <c r="P69" s="159"/>
      <c r="Q69" s="38" t="s">
        <v>55</v>
      </c>
      <c r="R69" s="36"/>
      <c r="S69" s="36"/>
      <c r="T69" s="6"/>
    </row>
    <row r="70" spans="2:21" ht="18" customHeight="1" thickBot="1">
      <c r="B70" s="6"/>
      <c r="C70" s="130" t="s">
        <v>166</v>
      </c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58" t="s">
        <v>52</v>
      </c>
      <c r="D72" s="158"/>
      <c r="E72" s="158"/>
      <c r="F72" s="158"/>
      <c r="G72" s="158"/>
      <c r="H72" s="39"/>
      <c r="I72" s="142" t="s">
        <v>53</v>
      </c>
      <c r="J72" s="142"/>
      <c r="K72" s="37">
        <f>ROUND('DRIs DATA'!L8,1)</f>
        <v>20.7</v>
      </c>
      <c r="L72" s="37" t="s">
        <v>54</v>
      </c>
      <c r="M72" s="37">
        <f>ROUND('DRIs DATA'!K8,1)</f>
        <v>19.8</v>
      </c>
      <c r="N72" s="143" t="s">
        <v>55</v>
      </c>
      <c r="O72" s="143"/>
      <c r="P72" s="143"/>
      <c r="Q72" s="143"/>
      <c r="R72" s="40"/>
      <c r="S72" s="36"/>
      <c r="T72" s="6"/>
    </row>
    <row r="73" spans="2:21" ht="18" customHeight="1">
      <c r="B73" s="6"/>
      <c r="C73" s="129" t="s">
        <v>182</v>
      </c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6"/>
      <c r="U73" s="13"/>
    </row>
    <row r="74" spans="2:21" ht="18" customHeight="1" thickBot="1">
      <c r="B74" s="6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89" t="s">
        <v>193</v>
      </c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1"/>
    </row>
    <row r="78" spans="2:21" ht="18" customHeight="1" thickBot="1">
      <c r="B78" s="92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4"/>
    </row>
    <row r="79" spans="2:21" ht="18" customHeight="1"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</row>
    <row r="80" spans="2:21" ht="18" customHeight="1">
      <c r="B80" s="102" t="s">
        <v>169</v>
      </c>
      <c r="C80" s="102"/>
      <c r="D80" s="102"/>
      <c r="E80" s="102"/>
      <c r="F80" s="21"/>
      <c r="G80" s="21"/>
      <c r="H80" s="21"/>
      <c r="L80" s="102" t="s">
        <v>173</v>
      </c>
      <c r="M80" s="102"/>
      <c r="N80" s="102"/>
      <c r="O80" s="102"/>
      <c r="P80" s="102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269</v>
      </c>
      <c r="C93" s="132"/>
      <c r="D93" s="132"/>
      <c r="E93" s="132"/>
      <c r="F93" s="132"/>
      <c r="G93" s="132"/>
      <c r="H93" s="132"/>
      <c r="I93" s="132"/>
      <c r="J93" s="133"/>
      <c r="L93" s="131" t="s">
        <v>176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137" t="s">
        <v>172</v>
      </c>
      <c r="C94" s="135"/>
      <c r="D94" s="135"/>
      <c r="E94" s="135"/>
      <c r="F94" s="95">
        <f>ROUND('DRIs DATA'!F16/'DRIs DATA'!C16*100,2)</f>
        <v>125.06</v>
      </c>
      <c r="G94" s="95"/>
      <c r="H94" s="135" t="s">
        <v>168</v>
      </c>
      <c r="I94" s="135"/>
      <c r="J94" s="136"/>
      <c r="L94" s="137" t="s">
        <v>172</v>
      </c>
      <c r="M94" s="135"/>
      <c r="N94" s="135"/>
      <c r="O94" s="135"/>
      <c r="P94" s="135"/>
      <c r="Q94" s="23">
        <f>ROUND('DRIs DATA'!M16/'DRIs DATA'!K16*100,2)</f>
        <v>209.14</v>
      </c>
      <c r="R94" s="135" t="s">
        <v>168</v>
      </c>
      <c r="S94" s="135"/>
      <c r="T94" s="136"/>
    </row>
    <row r="95" spans="1:21" ht="18" customHeight="1">
      <c r="B95" s="41"/>
      <c r="C95" s="6"/>
      <c r="D95" s="6"/>
      <c r="E95" s="6"/>
      <c r="F95" s="6"/>
      <c r="G95" s="6"/>
      <c r="H95" s="6"/>
      <c r="I95" s="6"/>
      <c r="J95" s="42"/>
      <c r="L95" s="41"/>
      <c r="M95" s="6"/>
      <c r="N95" s="6"/>
      <c r="O95" s="6"/>
      <c r="P95" s="6"/>
      <c r="Q95" s="6"/>
      <c r="R95" s="6"/>
      <c r="S95" s="6"/>
      <c r="T95" s="42"/>
    </row>
    <row r="96" spans="1:21" ht="18" customHeight="1">
      <c r="B96" s="77" t="s">
        <v>181</v>
      </c>
      <c r="C96" s="78"/>
      <c r="D96" s="78"/>
      <c r="E96" s="78"/>
      <c r="F96" s="78"/>
      <c r="G96" s="78"/>
      <c r="H96" s="78"/>
      <c r="I96" s="78"/>
      <c r="J96" s="79"/>
      <c r="L96" s="83" t="s">
        <v>174</v>
      </c>
      <c r="M96" s="84"/>
      <c r="N96" s="84"/>
      <c r="O96" s="84"/>
      <c r="P96" s="84"/>
      <c r="Q96" s="84"/>
      <c r="R96" s="84"/>
      <c r="S96" s="84"/>
      <c r="T96" s="85"/>
    </row>
    <row r="97" spans="2:21" ht="18" customHeight="1">
      <c r="B97" s="77"/>
      <c r="C97" s="78"/>
      <c r="D97" s="78"/>
      <c r="E97" s="78"/>
      <c r="F97" s="78"/>
      <c r="G97" s="78"/>
      <c r="H97" s="78"/>
      <c r="I97" s="78"/>
      <c r="J97" s="79"/>
      <c r="L97" s="83"/>
      <c r="M97" s="84"/>
      <c r="N97" s="84"/>
      <c r="O97" s="84"/>
      <c r="P97" s="84"/>
      <c r="Q97" s="84"/>
      <c r="R97" s="84"/>
      <c r="S97" s="84"/>
      <c r="T97" s="85"/>
    </row>
    <row r="98" spans="2:21" ht="18" customHeight="1">
      <c r="B98" s="77"/>
      <c r="C98" s="78"/>
      <c r="D98" s="78"/>
      <c r="E98" s="78"/>
      <c r="F98" s="78"/>
      <c r="G98" s="78"/>
      <c r="H98" s="78"/>
      <c r="I98" s="78"/>
      <c r="J98" s="79"/>
      <c r="L98" s="83"/>
      <c r="M98" s="84"/>
      <c r="N98" s="84"/>
      <c r="O98" s="84"/>
      <c r="P98" s="84"/>
      <c r="Q98" s="84"/>
      <c r="R98" s="84"/>
      <c r="S98" s="84"/>
      <c r="T98" s="85"/>
    </row>
    <row r="99" spans="2:21" ht="18" customHeight="1">
      <c r="B99" s="77"/>
      <c r="C99" s="78"/>
      <c r="D99" s="78"/>
      <c r="E99" s="78"/>
      <c r="F99" s="78"/>
      <c r="G99" s="78"/>
      <c r="H99" s="78"/>
      <c r="I99" s="78"/>
      <c r="J99" s="79"/>
      <c r="L99" s="83"/>
      <c r="M99" s="84"/>
      <c r="N99" s="84"/>
      <c r="O99" s="84"/>
      <c r="P99" s="84"/>
      <c r="Q99" s="84"/>
      <c r="R99" s="84"/>
      <c r="S99" s="84"/>
      <c r="T99" s="85"/>
    </row>
    <row r="100" spans="2:21" ht="18" customHeight="1">
      <c r="B100" s="77"/>
      <c r="C100" s="78"/>
      <c r="D100" s="78"/>
      <c r="E100" s="78"/>
      <c r="F100" s="78"/>
      <c r="G100" s="78"/>
      <c r="H100" s="78"/>
      <c r="I100" s="78"/>
      <c r="J100" s="79"/>
      <c r="L100" s="83"/>
      <c r="M100" s="84"/>
      <c r="N100" s="84"/>
      <c r="O100" s="84"/>
      <c r="P100" s="84"/>
      <c r="Q100" s="84"/>
      <c r="R100" s="84"/>
      <c r="S100" s="84"/>
      <c r="T100" s="85"/>
      <c r="U100" s="17"/>
    </row>
    <row r="101" spans="2:21" ht="18" customHeight="1" thickBot="1">
      <c r="B101" s="80"/>
      <c r="C101" s="81"/>
      <c r="D101" s="81"/>
      <c r="E101" s="81"/>
      <c r="F101" s="81"/>
      <c r="G101" s="81"/>
      <c r="H101" s="81"/>
      <c r="I101" s="81"/>
      <c r="J101" s="82"/>
      <c r="L101" s="86"/>
      <c r="M101" s="87"/>
      <c r="N101" s="87"/>
      <c r="O101" s="87"/>
      <c r="P101" s="87"/>
      <c r="Q101" s="87"/>
      <c r="R101" s="87"/>
      <c r="S101" s="87"/>
      <c r="T101" s="88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89" t="s">
        <v>194</v>
      </c>
      <c r="C104" s="90"/>
      <c r="D104" s="90"/>
      <c r="E104" s="90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1"/>
    </row>
    <row r="105" spans="2:21" ht="18" customHeight="1" thickBot="1">
      <c r="B105" s="92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4"/>
    </row>
    <row r="106" spans="2:21" ht="18" customHeight="1">
      <c r="C106" s="32"/>
      <c r="D106" s="32"/>
      <c r="E106" s="32"/>
      <c r="F106" s="32"/>
      <c r="G106" s="32"/>
      <c r="H106" s="32"/>
      <c r="I106" s="32"/>
    </row>
    <row r="107" spans="2:21" ht="18" customHeight="1">
      <c r="B107" s="102" t="s">
        <v>170</v>
      </c>
      <c r="C107" s="102"/>
      <c r="D107" s="102"/>
      <c r="E107" s="102"/>
      <c r="F107" s="6"/>
      <c r="G107" s="6"/>
      <c r="H107" s="6"/>
      <c r="I107" s="6"/>
      <c r="L107" s="102" t="s">
        <v>271</v>
      </c>
      <c r="M107" s="102"/>
      <c r="N107" s="102"/>
      <c r="O107" s="102"/>
      <c r="P107" s="102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3" t="s">
        <v>265</v>
      </c>
      <c r="C120" s="104"/>
      <c r="D120" s="104"/>
      <c r="E120" s="104"/>
      <c r="F120" s="104"/>
      <c r="G120" s="104"/>
      <c r="H120" s="104"/>
      <c r="I120" s="104"/>
      <c r="J120" s="105"/>
      <c r="L120" s="103" t="s">
        <v>266</v>
      </c>
      <c r="M120" s="104"/>
      <c r="N120" s="104"/>
      <c r="O120" s="104"/>
      <c r="P120" s="104"/>
      <c r="Q120" s="104"/>
      <c r="R120" s="104"/>
      <c r="S120" s="104"/>
      <c r="T120" s="105"/>
    </row>
    <row r="121" spans="2:20" ht="18" customHeight="1">
      <c r="B121" s="44" t="s">
        <v>172</v>
      </c>
      <c r="C121" s="16"/>
      <c r="D121" s="16"/>
      <c r="E121" s="15"/>
      <c r="F121" s="95">
        <f>ROUND('DRIs DATA'!F26/'DRIs DATA'!C26*100,2)</f>
        <v>177.83</v>
      </c>
      <c r="G121" s="95"/>
      <c r="H121" s="135" t="s">
        <v>167</v>
      </c>
      <c r="I121" s="135"/>
      <c r="J121" s="136"/>
      <c r="L121" s="43" t="s">
        <v>172</v>
      </c>
      <c r="M121" s="20"/>
      <c r="N121" s="20"/>
      <c r="O121" s="23"/>
      <c r="P121" s="6"/>
      <c r="Q121" s="59">
        <f>ROUND('DRIs DATA'!AH26/'DRIs DATA'!AE26*100,2)</f>
        <v>152.15</v>
      </c>
      <c r="R121" s="135" t="s">
        <v>167</v>
      </c>
      <c r="S121" s="135"/>
      <c r="T121" s="136"/>
    </row>
    <row r="122" spans="2:20" ht="18" customHeight="1">
      <c r="B122" s="45"/>
      <c r="C122" s="15"/>
      <c r="D122" s="15"/>
      <c r="E122" s="15"/>
      <c r="F122" s="15"/>
      <c r="G122" s="15"/>
      <c r="H122" s="15"/>
      <c r="I122" s="15"/>
      <c r="J122" s="46"/>
      <c r="L122" s="41"/>
      <c r="M122" s="6"/>
      <c r="N122" s="6"/>
      <c r="O122" s="6"/>
      <c r="P122" s="6"/>
      <c r="Q122" s="6"/>
      <c r="R122" s="6"/>
      <c r="S122" s="6"/>
      <c r="T122" s="42"/>
    </row>
    <row r="123" spans="2:20" ht="18" customHeight="1">
      <c r="B123" s="96" t="s">
        <v>175</v>
      </c>
      <c r="C123" s="97"/>
      <c r="D123" s="97"/>
      <c r="E123" s="97"/>
      <c r="F123" s="97"/>
      <c r="G123" s="97"/>
      <c r="H123" s="97"/>
      <c r="I123" s="97"/>
      <c r="J123" s="98"/>
      <c r="L123" s="96" t="s">
        <v>270</v>
      </c>
      <c r="M123" s="97"/>
      <c r="N123" s="97"/>
      <c r="O123" s="97"/>
      <c r="P123" s="97"/>
      <c r="Q123" s="97"/>
      <c r="R123" s="97"/>
      <c r="S123" s="97"/>
      <c r="T123" s="98"/>
    </row>
    <row r="124" spans="2:20" ht="18" customHeight="1">
      <c r="B124" s="96"/>
      <c r="C124" s="97"/>
      <c r="D124" s="97"/>
      <c r="E124" s="97"/>
      <c r="F124" s="97"/>
      <c r="G124" s="97"/>
      <c r="H124" s="97"/>
      <c r="I124" s="97"/>
      <c r="J124" s="98"/>
      <c r="L124" s="96"/>
      <c r="M124" s="97"/>
      <c r="N124" s="97"/>
      <c r="O124" s="97"/>
      <c r="P124" s="97"/>
      <c r="Q124" s="97"/>
      <c r="R124" s="97"/>
      <c r="S124" s="97"/>
      <c r="T124" s="98"/>
    </row>
    <row r="125" spans="2:20" ht="18" customHeight="1">
      <c r="B125" s="96"/>
      <c r="C125" s="97"/>
      <c r="D125" s="97"/>
      <c r="E125" s="97"/>
      <c r="F125" s="97"/>
      <c r="G125" s="97"/>
      <c r="H125" s="97"/>
      <c r="I125" s="97"/>
      <c r="J125" s="98"/>
      <c r="L125" s="96"/>
      <c r="M125" s="97"/>
      <c r="N125" s="97"/>
      <c r="O125" s="97"/>
      <c r="P125" s="97"/>
      <c r="Q125" s="97"/>
      <c r="R125" s="97"/>
      <c r="S125" s="97"/>
      <c r="T125" s="98"/>
    </row>
    <row r="126" spans="2:20" ht="18" customHeight="1">
      <c r="B126" s="96"/>
      <c r="C126" s="97"/>
      <c r="D126" s="97"/>
      <c r="E126" s="97"/>
      <c r="F126" s="97"/>
      <c r="G126" s="97"/>
      <c r="H126" s="97"/>
      <c r="I126" s="97"/>
      <c r="J126" s="98"/>
      <c r="L126" s="96"/>
      <c r="M126" s="97"/>
      <c r="N126" s="97"/>
      <c r="O126" s="97"/>
      <c r="P126" s="97"/>
      <c r="Q126" s="97"/>
      <c r="R126" s="97"/>
      <c r="S126" s="97"/>
      <c r="T126" s="98"/>
    </row>
    <row r="127" spans="2:20" ht="18" customHeight="1">
      <c r="B127" s="96"/>
      <c r="C127" s="97"/>
      <c r="D127" s="97"/>
      <c r="E127" s="97"/>
      <c r="F127" s="97"/>
      <c r="G127" s="97"/>
      <c r="H127" s="97"/>
      <c r="I127" s="97"/>
      <c r="J127" s="98"/>
      <c r="L127" s="96"/>
      <c r="M127" s="97"/>
      <c r="N127" s="97"/>
      <c r="O127" s="97"/>
      <c r="P127" s="97"/>
      <c r="Q127" s="97"/>
      <c r="R127" s="97"/>
      <c r="S127" s="97"/>
      <c r="T127" s="98"/>
    </row>
    <row r="128" spans="2:20" ht="17.25" thickBot="1">
      <c r="B128" s="99"/>
      <c r="C128" s="100"/>
      <c r="D128" s="100"/>
      <c r="E128" s="100"/>
      <c r="F128" s="100"/>
      <c r="G128" s="100"/>
      <c r="H128" s="100"/>
      <c r="I128" s="100"/>
      <c r="J128" s="101"/>
      <c r="L128" s="99"/>
      <c r="M128" s="100"/>
      <c r="N128" s="100"/>
      <c r="O128" s="100"/>
      <c r="P128" s="100"/>
      <c r="Q128" s="100"/>
      <c r="R128" s="100"/>
      <c r="S128" s="100"/>
      <c r="T128" s="101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89" t="s">
        <v>263</v>
      </c>
      <c r="C130" s="90"/>
      <c r="D130" s="90"/>
      <c r="E130" s="90"/>
      <c r="F130" s="90"/>
      <c r="G130" s="90"/>
      <c r="H130" s="90"/>
      <c r="I130" s="90"/>
      <c r="J130" s="90"/>
      <c r="K130" s="90"/>
      <c r="L130" s="90"/>
      <c r="M130" s="91"/>
      <c r="N130" s="58"/>
      <c r="O130" s="89" t="s">
        <v>264</v>
      </c>
      <c r="P130" s="90"/>
      <c r="Q130" s="90"/>
      <c r="R130" s="90"/>
      <c r="S130" s="90"/>
      <c r="T130" s="91"/>
    </row>
    <row r="131" spans="2:21" ht="18" customHeight="1" thickBot="1">
      <c r="B131" s="92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4"/>
      <c r="N131" s="58"/>
      <c r="O131" s="92"/>
      <c r="P131" s="93"/>
      <c r="Q131" s="93"/>
      <c r="R131" s="93"/>
      <c r="S131" s="93"/>
      <c r="T131" s="94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261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262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261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261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89" t="s">
        <v>195</v>
      </c>
      <c r="C155" s="90"/>
      <c r="D155" s="90"/>
      <c r="E155" s="90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1"/>
    </row>
    <row r="156" spans="2:21" ht="18" customHeight="1" thickBot="1">
      <c r="B156" s="92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4"/>
    </row>
    <row r="157" spans="2:21" ht="18" customHeight="1"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</row>
    <row r="158" spans="2:21" ht="18" customHeight="1">
      <c r="B158" s="102" t="s">
        <v>178</v>
      </c>
      <c r="C158" s="102"/>
      <c r="D158" s="102"/>
      <c r="E158" s="6"/>
      <c r="F158" s="6"/>
      <c r="G158" s="6"/>
      <c r="H158" s="6"/>
      <c r="I158" s="6"/>
      <c r="L158" s="102" t="s">
        <v>179</v>
      </c>
      <c r="M158" s="102"/>
      <c r="N158" s="102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3" t="s">
        <v>267</v>
      </c>
      <c r="C171" s="104"/>
      <c r="D171" s="104"/>
      <c r="E171" s="104"/>
      <c r="F171" s="104"/>
      <c r="G171" s="104"/>
      <c r="H171" s="104"/>
      <c r="I171" s="104"/>
      <c r="J171" s="105"/>
      <c r="L171" s="103" t="s">
        <v>177</v>
      </c>
      <c r="M171" s="104"/>
      <c r="N171" s="104"/>
      <c r="O171" s="104"/>
      <c r="P171" s="104"/>
      <c r="Q171" s="104"/>
      <c r="R171" s="104"/>
      <c r="S171" s="105"/>
    </row>
    <row r="172" spans="2:19" ht="18" customHeight="1">
      <c r="B172" s="43" t="s">
        <v>172</v>
      </c>
      <c r="C172" s="20"/>
      <c r="D172" s="20"/>
      <c r="E172" s="6"/>
      <c r="F172" s="95">
        <f>ROUND('DRIs DATA'!F36/'DRIs DATA'!C36*100,2)</f>
        <v>101.78</v>
      </c>
      <c r="G172" s="95"/>
      <c r="H172" s="20" t="s">
        <v>167</v>
      </c>
      <c r="I172" s="20"/>
      <c r="J172" s="42"/>
      <c r="L172" s="43" t="s">
        <v>172</v>
      </c>
      <c r="M172" s="20"/>
      <c r="N172" s="20"/>
      <c r="O172" s="6"/>
      <c r="P172" s="6"/>
      <c r="Q172" s="23">
        <f>ROUND('DRIs DATA'!T36/'DRIs DATA'!R36*100,2)</f>
        <v>713.15</v>
      </c>
      <c r="R172" s="20" t="s">
        <v>167</v>
      </c>
      <c r="S172" s="42"/>
    </row>
    <row r="173" spans="2:19" ht="18" customHeight="1">
      <c r="B173" s="41"/>
      <c r="C173" s="6"/>
      <c r="D173" s="6"/>
      <c r="E173" s="6"/>
      <c r="F173" s="6"/>
      <c r="G173" s="6"/>
      <c r="H173" s="6"/>
      <c r="I173" s="6"/>
      <c r="J173" s="42"/>
      <c r="L173" s="41"/>
      <c r="M173" s="6"/>
      <c r="N173" s="6"/>
      <c r="O173" s="6"/>
      <c r="P173" s="6"/>
      <c r="Q173" s="6"/>
      <c r="R173" s="6"/>
      <c r="S173" s="42"/>
    </row>
    <row r="174" spans="2:19" ht="18" customHeight="1">
      <c r="B174" s="96" t="s">
        <v>186</v>
      </c>
      <c r="C174" s="97"/>
      <c r="D174" s="97"/>
      <c r="E174" s="97"/>
      <c r="F174" s="97"/>
      <c r="G174" s="97"/>
      <c r="H174" s="97"/>
      <c r="I174" s="97"/>
      <c r="J174" s="98"/>
      <c r="L174" s="96" t="s">
        <v>188</v>
      </c>
      <c r="M174" s="97"/>
      <c r="N174" s="97"/>
      <c r="O174" s="97"/>
      <c r="P174" s="97"/>
      <c r="Q174" s="97"/>
      <c r="R174" s="97"/>
      <c r="S174" s="98"/>
    </row>
    <row r="175" spans="2:19" ht="18" customHeight="1">
      <c r="B175" s="96"/>
      <c r="C175" s="97"/>
      <c r="D175" s="97"/>
      <c r="E175" s="97"/>
      <c r="F175" s="97"/>
      <c r="G175" s="97"/>
      <c r="H175" s="97"/>
      <c r="I175" s="97"/>
      <c r="J175" s="98"/>
      <c r="L175" s="96"/>
      <c r="M175" s="97"/>
      <c r="N175" s="97"/>
      <c r="O175" s="97"/>
      <c r="P175" s="97"/>
      <c r="Q175" s="97"/>
      <c r="R175" s="97"/>
      <c r="S175" s="98"/>
    </row>
    <row r="176" spans="2:19" ht="18" customHeight="1">
      <c r="B176" s="96"/>
      <c r="C176" s="97"/>
      <c r="D176" s="97"/>
      <c r="E176" s="97"/>
      <c r="F176" s="97"/>
      <c r="G176" s="97"/>
      <c r="H176" s="97"/>
      <c r="I176" s="97"/>
      <c r="J176" s="98"/>
      <c r="L176" s="96"/>
      <c r="M176" s="97"/>
      <c r="N176" s="97"/>
      <c r="O176" s="97"/>
      <c r="P176" s="97"/>
      <c r="Q176" s="97"/>
      <c r="R176" s="97"/>
      <c r="S176" s="98"/>
    </row>
    <row r="177" spans="2:19" ht="18" customHeight="1">
      <c r="B177" s="96"/>
      <c r="C177" s="97"/>
      <c r="D177" s="97"/>
      <c r="E177" s="97"/>
      <c r="F177" s="97"/>
      <c r="G177" s="97"/>
      <c r="H177" s="97"/>
      <c r="I177" s="97"/>
      <c r="J177" s="98"/>
      <c r="L177" s="96"/>
      <c r="M177" s="97"/>
      <c r="N177" s="97"/>
      <c r="O177" s="97"/>
      <c r="P177" s="97"/>
      <c r="Q177" s="97"/>
      <c r="R177" s="97"/>
      <c r="S177" s="98"/>
    </row>
    <row r="178" spans="2:19" ht="18" customHeight="1">
      <c r="B178" s="96"/>
      <c r="C178" s="97"/>
      <c r="D178" s="97"/>
      <c r="E178" s="97"/>
      <c r="F178" s="97"/>
      <c r="G178" s="97"/>
      <c r="H178" s="97"/>
      <c r="I178" s="97"/>
      <c r="J178" s="98"/>
      <c r="L178" s="96"/>
      <c r="M178" s="97"/>
      <c r="N178" s="97"/>
      <c r="O178" s="97"/>
      <c r="P178" s="97"/>
      <c r="Q178" s="97"/>
      <c r="R178" s="97"/>
      <c r="S178" s="98"/>
    </row>
    <row r="179" spans="2:19" ht="18" customHeight="1">
      <c r="B179" s="96"/>
      <c r="C179" s="97"/>
      <c r="D179" s="97"/>
      <c r="E179" s="97"/>
      <c r="F179" s="97"/>
      <c r="G179" s="97"/>
      <c r="H179" s="97"/>
      <c r="I179" s="97"/>
      <c r="J179" s="98"/>
      <c r="L179" s="96"/>
      <c r="M179" s="97"/>
      <c r="N179" s="97"/>
      <c r="O179" s="97"/>
      <c r="P179" s="97"/>
      <c r="Q179" s="97"/>
      <c r="R179" s="97"/>
      <c r="S179" s="98"/>
    </row>
    <row r="180" spans="2:19" ht="18" customHeight="1" thickBot="1">
      <c r="B180" s="99"/>
      <c r="C180" s="100"/>
      <c r="D180" s="100"/>
      <c r="E180" s="100"/>
      <c r="F180" s="100"/>
      <c r="G180" s="100"/>
      <c r="H180" s="100"/>
      <c r="I180" s="100"/>
      <c r="J180" s="101"/>
      <c r="L180" s="96"/>
      <c r="M180" s="97"/>
      <c r="N180" s="97"/>
      <c r="O180" s="97"/>
      <c r="P180" s="97"/>
      <c r="Q180" s="97"/>
      <c r="R180" s="97"/>
      <c r="S180" s="98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96"/>
      <c r="M181" s="97"/>
      <c r="N181" s="97"/>
      <c r="O181" s="97"/>
      <c r="P181" s="97"/>
      <c r="Q181" s="97"/>
      <c r="R181" s="97"/>
      <c r="S181" s="98"/>
    </row>
    <row r="182" spans="2:19" ht="18" customHeight="1" thickBot="1">
      <c r="L182" s="99"/>
      <c r="M182" s="100"/>
      <c r="N182" s="100"/>
      <c r="O182" s="100"/>
      <c r="P182" s="100"/>
      <c r="Q182" s="100"/>
      <c r="R182" s="100"/>
      <c r="S182" s="101"/>
    </row>
    <row r="183" spans="2:19" ht="18" customHeight="1">
      <c r="B183" s="102" t="s">
        <v>180</v>
      </c>
      <c r="C183" s="102"/>
      <c r="D183" s="102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3" t="s">
        <v>268</v>
      </c>
      <c r="C196" s="104"/>
      <c r="D196" s="104"/>
      <c r="E196" s="104"/>
      <c r="F196" s="104"/>
      <c r="G196" s="104"/>
      <c r="H196" s="104"/>
      <c r="I196" s="104"/>
      <c r="J196" s="105"/>
      <c r="S196" s="6"/>
    </row>
    <row r="197" spans="2:20" ht="18" customHeight="1">
      <c r="B197" s="43" t="s">
        <v>172</v>
      </c>
      <c r="C197" s="20"/>
      <c r="D197" s="20"/>
      <c r="E197" s="6"/>
      <c r="F197" s="95">
        <f>ROUND('DRIs DATA'!F46/'DRIs DATA'!C46*100,2)</f>
        <v>218.47</v>
      </c>
      <c r="G197" s="95"/>
      <c r="H197" s="20" t="s">
        <v>167</v>
      </c>
      <c r="I197" s="12"/>
      <c r="J197" s="42"/>
      <c r="S197" s="6"/>
    </row>
    <row r="198" spans="2:20" ht="18" customHeight="1">
      <c r="B198" s="41"/>
      <c r="C198" s="6"/>
      <c r="D198" s="6"/>
      <c r="E198" s="6"/>
      <c r="F198" s="6"/>
      <c r="G198" s="6"/>
      <c r="H198" s="6"/>
      <c r="I198" s="6"/>
      <c r="J198" s="42"/>
      <c r="S198" s="6"/>
    </row>
    <row r="199" spans="2:20" ht="18" customHeight="1">
      <c r="B199" s="96" t="s">
        <v>187</v>
      </c>
      <c r="C199" s="97"/>
      <c r="D199" s="97"/>
      <c r="E199" s="97"/>
      <c r="F199" s="97"/>
      <c r="G199" s="97"/>
      <c r="H199" s="97"/>
      <c r="I199" s="97"/>
      <c r="J199" s="98"/>
      <c r="S199" s="6"/>
    </row>
    <row r="200" spans="2:20" ht="18" customHeight="1">
      <c r="B200" s="96"/>
      <c r="C200" s="97"/>
      <c r="D200" s="97"/>
      <c r="E200" s="97"/>
      <c r="F200" s="97"/>
      <c r="G200" s="97"/>
      <c r="H200" s="97"/>
      <c r="I200" s="97"/>
      <c r="J200" s="98"/>
      <c r="S200" s="6"/>
    </row>
    <row r="201" spans="2:20" ht="18" customHeight="1">
      <c r="B201" s="96"/>
      <c r="C201" s="97"/>
      <c r="D201" s="97"/>
      <c r="E201" s="97"/>
      <c r="F201" s="97"/>
      <c r="G201" s="97"/>
      <c r="H201" s="97"/>
      <c r="I201" s="97"/>
      <c r="J201" s="98"/>
      <c r="S201" s="6"/>
    </row>
    <row r="202" spans="2:20" ht="18" customHeight="1">
      <c r="B202" s="96"/>
      <c r="C202" s="97"/>
      <c r="D202" s="97"/>
      <c r="E202" s="97"/>
      <c r="F202" s="97"/>
      <c r="G202" s="97"/>
      <c r="H202" s="97"/>
      <c r="I202" s="97"/>
      <c r="J202" s="98"/>
      <c r="S202" s="6"/>
    </row>
    <row r="203" spans="2:20" ht="18" customHeight="1">
      <c r="B203" s="96"/>
      <c r="C203" s="97"/>
      <c r="D203" s="97"/>
      <c r="E203" s="97"/>
      <c r="F203" s="97"/>
      <c r="G203" s="97"/>
      <c r="H203" s="97"/>
      <c r="I203" s="97"/>
      <c r="J203" s="98"/>
      <c r="S203" s="6"/>
    </row>
    <row r="204" spans="2:20" ht="18" customHeight="1" thickBot="1">
      <c r="B204" s="99"/>
      <c r="C204" s="100"/>
      <c r="D204" s="100"/>
      <c r="E204" s="100"/>
      <c r="F204" s="100"/>
      <c r="G204" s="100"/>
      <c r="H204" s="100"/>
      <c r="I204" s="100"/>
      <c r="J204" s="101"/>
      <c r="S204" s="6"/>
    </row>
    <row r="205" spans="2:20" ht="18" customHeight="1" thickBot="1">
      <c r="K205" s="10"/>
    </row>
    <row r="206" spans="2:20" ht="18" customHeight="1">
      <c r="B206" s="89" t="s">
        <v>196</v>
      </c>
      <c r="C206" s="90"/>
      <c r="D206" s="90"/>
      <c r="E206" s="90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1"/>
    </row>
    <row r="207" spans="2:20" ht="18" customHeight="1" thickBot="1">
      <c r="B207" s="92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4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34" t="s">
        <v>189</v>
      </c>
      <c r="C209" s="134"/>
      <c r="D209" s="134"/>
      <c r="E209" s="134"/>
      <c r="F209" s="134"/>
      <c r="G209" s="134"/>
      <c r="H209" s="134"/>
      <c r="I209" s="24">
        <f>'DRIs DATA'!B6</f>
        <v>1800</v>
      </c>
      <c r="J209" s="6" t="s">
        <v>190</v>
      </c>
      <c r="K209" s="6"/>
      <c r="L209" s="6"/>
      <c r="M209" s="6"/>
      <c r="N209" s="6"/>
    </row>
    <row r="210" spans="2:14" ht="18" customHeight="1">
      <c r="B210" s="76" t="s">
        <v>191</v>
      </c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6"/>
    </row>
    <row r="211" spans="2:14" ht="18" customHeight="1">
      <c r="N211" s="6"/>
    </row>
    <row r="212" spans="2:14" ht="18" customHeight="1">
      <c r="C212" t="s">
        <v>275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H121:J121"/>
    <mergeCell ref="F121:G121"/>
    <mergeCell ref="L107:P107"/>
    <mergeCell ref="B2:S4"/>
    <mergeCell ref="B5:S7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F14:I15"/>
    <mergeCell ref="C37:S39"/>
    <mergeCell ref="O46:S46"/>
    <mergeCell ref="O36:S36"/>
    <mergeCell ref="D36:H36"/>
    <mergeCell ref="J36:M36"/>
    <mergeCell ref="D41:H41"/>
    <mergeCell ref="D46:H46"/>
    <mergeCell ref="B93:J93"/>
    <mergeCell ref="B209:H209"/>
    <mergeCell ref="B130:M131"/>
    <mergeCell ref="O130:T131"/>
    <mergeCell ref="C42:S44"/>
    <mergeCell ref="C47:S48"/>
    <mergeCell ref="L93:T93"/>
    <mergeCell ref="B107:E107"/>
    <mergeCell ref="L123:T128"/>
    <mergeCell ref="R121:T121"/>
    <mergeCell ref="L120:T120"/>
    <mergeCell ref="B94:E94"/>
    <mergeCell ref="F94:G94"/>
    <mergeCell ref="H94:J94"/>
    <mergeCell ref="L94:P94"/>
    <mergeCell ref="R94:T9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B77:T78"/>
    <mergeCell ref="C73:S74"/>
    <mergeCell ref="B80:E80"/>
    <mergeCell ref="L80:P80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174:J180"/>
    <mergeCell ref="B206:T207"/>
    <mergeCell ref="L171:S171"/>
    <mergeCell ref="B171:J17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admin</cp:lastModifiedBy>
  <cp:lastPrinted>2020-01-30T05:29:51Z</cp:lastPrinted>
  <dcterms:created xsi:type="dcterms:W3CDTF">2015-06-13T08:19:18Z</dcterms:created>
  <dcterms:modified xsi:type="dcterms:W3CDTF">2020-02-14T01:53:36Z</dcterms:modified>
</cp:coreProperties>
</file>