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<sst xmlns="http://schemas.openxmlformats.org/spreadsheetml/2006/main" count="692" uniqueCount="349">
  <si>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</si>
  <si>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</si>
  <si>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</si>
  <si>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</si>
  <si>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</si>
  <si>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</si>
  <si>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</si>
  <si>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</si>
  <si>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</si>
  <si>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</si>
  <si>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</si>
  <si>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</si>
  <si>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</si>
  <si>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</si>
  <si>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</si>
  <si>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</si>
  <si>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</si>
  <si>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</si>
  <si>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</si>
  <si>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</si>
  <si>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</si>
  <si>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</si>
  <si>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</si>
  <si>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</si>
  <si>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</si>
  <si>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</si>
  <si>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</si>
  <si>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</si>
  <si>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</si>
  <si>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</si>
  <si>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</si>
  <si>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</si>
  <si>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</si>
  <si>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</si>
  <si>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</si>
  <si>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</si>
  <si>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</si>
  <si>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</si>
  <si>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</si>
  <si>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</si>
  <si>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</si>
  <si>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</si>
  <si>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</si>
  <si>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</si>
  <si>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</si>
  <si>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</si>
  <si>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</si>
  <si>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</si>
  <si>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</si>
  <si>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</si>
  <si>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</si>
  <si>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</si>
  <si>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</si>
  <si>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</si>
  <si>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</si>
  <si>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</si>
  <si>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</si>
  <si>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</si>
  <si>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</si>
  <si>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</si>
  <si>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</si>
  <si>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</si>
  <si>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</si>
  <si>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</si>
  <si>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</si>
  <si>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</si>
  <si>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</si>
  <si>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</si>
  <si>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</si>
  <si>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</si>
  <si>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</si>
  <si>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</si>
  <si>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</si>
  <si>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</si>
  <si>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</si>
  <si>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</si>
  <si>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</si>
  <si>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</si>
  <si>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</si>
  <si>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</si>
  <si>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</si>
  <si>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</si>
  <si>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</si>
  <si>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</si>
  <si>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</si>
  <si>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</si>
  <si>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</si>
  <si>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</si>
  <si>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</si>
  <si>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</si>
  <si>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</si>
  <si>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</si>
  <si>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</si>
  <si>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</si>
  <si>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</si>
  <si>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</si>
  <si>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</si>
  <si>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</si>
  <si>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</si>
  <si>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</si>
  <si>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</si>
  <si>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</si>
  <si>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</si>
  <si>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</si>
  <si>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</si>
  <si>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</si>
  <si>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</si>
  <si>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</si>
  <si>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</si>
  <si>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</si>
  <si>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</si>
  <si>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</si>
  <si>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</si>
  <si>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</si>
  <si>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</si>
  <si>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</si>
  <si>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</si>
  <si>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</si>
  <si>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</si>
  <si>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</si>
  <si>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</si>
  <si>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</si>
  <si>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</si>
  <si>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</si>
  <si>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</si>
  <si>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</si>
  <si>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</si>
  <si>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</si>
  <si>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</si>
  <si>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</si>
  <si>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</si>
  <si>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</si>
  <si>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</si>
  <si>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</si>
  <si>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</si>
  <si>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</si>
  <si>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</si>
  <si>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</si>
  <si>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</si>
  <si>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</si>
  <si>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</si>
  <si>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</si>
  <si>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</si>
  <si>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</si>
  <si>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</si>
  <si>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</si>
  <si>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</si>
  <si>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</si>
  <si>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</si>
  <si>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</si>
  <si>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</si>
  <si>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</si>
  <si>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</si>
  <si>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</si>
  <si>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</si>
  <si>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</si>
  <si>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</si>
  <si>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</si>
  <si>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</si>
  <si>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</si>
  <si>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</si>
  <si>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</si>
  <si>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</si>
  <si>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</si>
  <si>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</si>
  <si>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</si>
  <si>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</si>
  <si>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</si>
  <si>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</si>
  <si>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</si>
  <si>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</si>
  <si>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</si>
  <si>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</si>
  <si>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</si>
  <si>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</si>
  <si>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</si>
  <si>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</si>
  <si>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</si>
  <si>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</si>
  <si>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</si>
  <si>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</si>
  <si>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</si>
  <si>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</si>
  <si>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</si>
  <si>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</si>
  <si>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</si>
  <si>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</si>
  <si>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</si>
  <si>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</si>
  <si>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</si>
  <si>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</si>
  <si>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</si>
  <si>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</si>
  <si>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</si>
  <si>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</si>
  <si>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</si>
  <si>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</si>
  <si>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</si>
  <si>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</si>
  <si>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</si>
  <si>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</si>
  <si>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</si>
  <si>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</si>
  <si>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</si>
  <si>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</si>
  <si>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</si>
  <si>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</si>
  <si>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</si>
  <si>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</si>
  <si>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</si>
  <si>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</si>
  <si>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</si>
  <si>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</si>
  <si>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</si>
  <si>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</si>
  <si>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</si>
  <si>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</si>
  <si>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</si>
  <si>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</si>
  <si>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</si>
  <si>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</si>
  <si>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</si>
  <si>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</si>
  <si>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</si>
  <si>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</si>
  <si>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</si>
  <si>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</si>
  <si>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</si>
  <si>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</si>
  <si>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</si>
  <si>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</si>
  <si>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</si>
  <si>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</si>
  <si>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</si>
  <si>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</si>
  <si>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</si>
  <si>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</si>
  <si>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</si>
  <si>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</si>
  <si>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</si>
  <si>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</si>
  <si>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</si>
  <si>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</si>
  <si>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</si>
  <si>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</si>
  <si>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</si>
  <si>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</si>
  <si>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</si>
  <si>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</si>
  <si>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</si>
  <si>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</si>
  <si>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</si>
  <si>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</si>
  <si>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</si>
  <si>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</si>
  <si>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</si>
  <si>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</si>
  <si>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</si>
  <si>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</si>
  <si>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</si>
  <si>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</si>
  <si>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</si>
  <si>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</si>
  <si>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</si>
  <si>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</si>
  <si>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</si>
  <si>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</si>
  <si>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</si>
  <si>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</si>
  <si>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</si>
  <si>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</si>
  <si>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</si>
  <si>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</si>
  <si>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</si>
  <si>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</si>
  <si>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</si>
  <si>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</si>
  <si>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</si>
  <si>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에너지(kcal)</t>
    <phoneticPr fontId="1" type="noConversion"/>
  </si>
  <si>
    <t>불포화지방산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</si>
  <si>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</si>
  <si>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</si>
  <si>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</si>
  <si>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</si>
  <si>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</si>
  <si>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</si>
  <si>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</si>
  <si>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</si>
  <si>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</si>
  <si>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</si>
  <si>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</si>
  <si>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</si>
  <si>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</si>
  <si>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</si>
  <si>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</si>
  <si>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</si>
  <si>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</si>
  <si>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(설문지 : FFQ 95문항 설문지, 사용자 : 박영희, ID : H1900068)</t>
  </si>
  <si>
    <t>2020년 02월 17일 15:18:46</t>
  </si>
  <si>
    <t>다량영양소</t>
    <phoneticPr fontId="1" type="noConversion"/>
  </si>
  <si>
    <t>열량영양소</t>
    <phoneticPr fontId="1" type="noConversion"/>
  </si>
  <si>
    <t>식이섬유</t>
    <phoneticPr fontId="1" type="noConversion"/>
  </si>
  <si>
    <t>필요추정량</t>
    <phoneticPr fontId="1" type="noConversion"/>
  </si>
  <si>
    <t>n-6불포화</t>
    <phoneticPr fontId="1" type="noConversion"/>
  </si>
  <si>
    <t>충분섭취량</t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</si>
  <si>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</si>
  <si>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</si>
  <si>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</si>
  <si>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</si>
  <si>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</si>
  <si>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</si>
  <si>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</si>
  <si>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</si>
  <si>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</si>
  <si>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</si>
  <si>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</si>
  <si>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</si>
  <si>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</si>
  <si>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</si>
  <si>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</si>
  <si>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</si>
  <si>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</si>
  <si>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</si>
  <si>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</si>
  <si>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</si>
  <si>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</si>
  <si>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</si>
  <si>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</si>
  <si>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</si>
  <si>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</si>
  <si>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</si>
  <si>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</si>
  <si>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</si>
  <si>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</si>
  <si>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</si>
  <si>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</si>
  <si>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</si>
  <si>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</si>
  <si>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</si>
  <si>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</si>
  <si>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</si>
  <si>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</si>
  <si>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</si>
  <si>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</si>
  <si>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</si>
  <si>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</si>
  <si>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H1900068</t>
  </si>
  <si>
    <t>박영희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</si>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</sst>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47.506762999999999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070144"/>
        <c:axId val="82108800"/>
      </c:barChart>
      <c:catAx>
        <c:axId val="82070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108800"/>
        <c:crosses val="autoZero"/>
        <c:auto val="1"/>
        <c:lblAlgn val="ctr"/>
        <c:lblOffset val="100"/>
        <c:noMultiLvlLbl val="0"/>
      </c:catAx>
      <c:valAx>
        <c:axId val="82108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07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2.5581033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63264"/>
        <c:axId val="47164800"/>
      </c:barChart>
      <c:catAx>
        <c:axId val="47163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64800"/>
        <c:crosses val="autoZero"/>
        <c:auto val="1"/>
        <c:lblAlgn val="ctr"/>
        <c:lblOffset val="100"/>
        <c:noMultiLvlLbl val="0"/>
      </c:catAx>
      <c:valAx>
        <c:axId val="47164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63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1.7392741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74400"/>
        <c:axId val="47175936"/>
      </c:barChart>
      <c:catAx>
        <c:axId val="47174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75936"/>
        <c:crosses val="autoZero"/>
        <c:auto val="1"/>
        <c:lblAlgn val="ctr"/>
        <c:lblOffset val="100"/>
        <c:noMultiLvlLbl val="0"/>
      </c:catAx>
      <c:valAx>
        <c:axId val="47175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7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931.12220000000002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48128"/>
        <c:axId val="47654016"/>
      </c:barChart>
      <c:catAx>
        <c:axId val="47648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54016"/>
        <c:crosses val="autoZero"/>
        <c:auto val="1"/>
        <c:lblAlgn val="ctr"/>
        <c:lblOffset val="100"/>
        <c:noMultiLvlLbl val="0"/>
      </c:catAx>
      <c:valAx>
        <c:axId val="47654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4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3108.9814000000001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63360"/>
        <c:axId val="47673344"/>
      </c:barChart>
      <c:catAx>
        <c:axId val="4766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73344"/>
        <c:crosses val="autoZero"/>
        <c:auto val="1"/>
        <c:lblAlgn val="ctr"/>
        <c:lblOffset val="100"/>
        <c:noMultiLvlLbl val="0"/>
      </c:catAx>
      <c:valAx>
        <c:axId val="4767334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6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288.51560000000001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83456"/>
        <c:axId val="47684992"/>
      </c:barChart>
      <c:catAx>
        <c:axId val="47683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84992"/>
        <c:crosses val="autoZero"/>
        <c:auto val="1"/>
        <c:lblAlgn val="ctr"/>
        <c:lblOffset val="100"/>
        <c:noMultiLvlLbl val="0"/>
      </c:catAx>
      <c:valAx>
        <c:axId val="47684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8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114.77222399999999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95360"/>
        <c:axId val="47696896"/>
      </c:barChart>
      <c:catAx>
        <c:axId val="47695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96896"/>
        <c:crosses val="autoZero"/>
        <c:auto val="1"/>
        <c:lblAlgn val="ctr"/>
        <c:lblOffset val="100"/>
        <c:noMultiLvlLbl val="0"/>
      </c:catAx>
      <c:valAx>
        <c:axId val="47696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9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7.571993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40032"/>
        <c:axId val="47741568"/>
      </c:barChart>
      <c:catAx>
        <c:axId val="4774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41568"/>
        <c:crosses val="autoZero"/>
        <c:auto val="1"/>
        <c:lblAlgn val="ctr"/>
        <c:lblOffset val="100"/>
        <c:noMultiLvlLbl val="0"/>
      </c:catAx>
      <c:valAx>
        <c:axId val="47741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4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988.61649999999997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56032"/>
        <c:axId val="47757568"/>
      </c:barChart>
      <c:catAx>
        <c:axId val="47756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57568"/>
        <c:crosses val="autoZero"/>
        <c:auto val="1"/>
        <c:lblAlgn val="ctr"/>
        <c:lblOffset val="100"/>
        <c:noMultiLvlLbl val="0"/>
      </c:catAx>
      <c:valAx>
        <c:axId val="4775756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56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0.10941218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67936"/>
        <c:axId val="47769472"/>
      </c:barChart>
      <c:catAx>
        <c:axId val="47767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69472"/>
        <c:crosses val="autoZero"/>
        <c:auto val="1"/>
        <c:lblAlgn val="ctr"/>
        <c:lblOffset val="100"/>
        <c:noMultiLvlLbl val="0"/>
      </c:catAx>
      <c:valAx>
        <c:axId val="47769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6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2.0710242000000001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92128"/>
        <c:axId val="47793664"/>
      </c:barChart>
      <c:catAx>
        <c:axId val="47792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93664"/>
        <c:crosses val="autoZero"/>
        <c:auto val="1"/>
        <c:lblAlgn val="ctr"/>
        <c:lblOffset val="100"/>
        <c:noMultiLvlLbl val="0"/>
      </c:catAx>
      <c:valAx>
        <c:axId val="47793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9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27.440994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767104"/>
        <c:axId val="93174400"/>
      </c:barChart>
      <c:catAx>
        <c:axId val="88767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3174400"/>
        <c:crosses val="autoZero"/>
        <c:auto val="1"/>
        <c:lblAlgn val="ctr"/>
        <c:lblOffset val="100"/>
        <c:noMultiLvlLbl val="0"/>
      </c:catAx>
      <c:valAx>
        <c:axId val="931744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76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166.48244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11968"/>
        <c:axId val="47817856"/>
      </c:barChart>
      <c:catAx>
        <c:axId val="47811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17856"/>
        <c:crosses val="autoZero"/>
        <c:auto val="1"/>
        <c:lblAlgn val="ctr"/>
        <c:lblOffset val="100"/>
        <c:noMultiLvlLbl val="0"/>
      </c:catAx>
      <c:valAx>
        <c:axId val="47817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1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44.36045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36544"/>
        <c:axId val="47838336"/>
      </c:barChart>
      <c:catAx>
        <c:axId val="47836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38336"/>
        <c:crosses val="autoZero"/>
        <c:auto val="1"/>
        <c:lblAlgn val="ctr"/>
        <c:lblOffset val="100"/>
        <c:noMultiLvlLbl val="0"/>
      </c:catAx>
      <c:valAx>
        <c:axId val="47838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3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13.492000000000001</c:v>
                </c:pt>
                <c:pt idx="1">
                  <c:v>22.45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592064"/>
        <c:axId val="53593600"/>
      </c:barChart>
      <c:catAx>
        <c:axId val="53592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93600"/>
        <c:crosses val="autoZero"/>
        <c:auto val="1"/>
        <c:lblAlgn val="ctr"/>
        <c:lblOffset val="100"/>
        <c:noMultiLvlLbl val="0"/>
      </c:catAx>
      <c:valAx>
        <c:axId val="53593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9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13.298933999999999</c:v>
                </c:pt>
                <c:pt idx="1">
                  <c:v>13.880034</c:v>
                </c:pt>
                <c:pt idx="2">
                  <c:v>20.933413000000002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653.51790000000005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073344"/>
        <c:axId val="70075136"/>
      </c:barChart>
      <c:catAx>
        <c:axId val="70073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075136"/>
        <c:crosses val="autoZero"/>
        <c:auto val="1"/>
        <c:lblAlgn val="ctr"/>
        <c:lblOffset val="100"/>
        <c:noMultiLvlLbl val="0"/>
      </c:catAx>
      <c:valAx>
        <c:axId val="70075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07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20.7744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085248"/>
        <c:axId val="70087040"/>
      </c:barChart>
      <c:catAx>
        <c:axId val="7008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087040"/>
        <c:crosses val="autoZero"/>
        <c:auto val="1"/>
        <c:lblAlgn val="ctr"/>
        <c:lblOffset val="100"/>
        <c:noMultiLvlLbl val="0"/>
      </c:catAx>
      <c:valAx>
        <c:axId val="70087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08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64.597999999999999</c:v>
                </c:pt>
                <c:pt idx="1">
                  <c:v>16.105</c:v>
                </c:pt>
                <c:pt idx="2">
                  <c:v>19.297000000000001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0117248"/>
        <c:axId val="70118784"/>
      </c:barChart>
      <c:catAx>
        <c:axId val="7011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118784"/>
        <c:crosses val="autoZero"/>
        <c:auto val="1"/>
        <c:lblAlgn val="ctr"/>
        <c:lblOffset val="100"/>
        <c:noMultiLvlLbl val="0"/>
      </c:catAx>
      <c:valAx>
        <c:axId val="70118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117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1163.788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194688"/>
        <c:axId val="70196224"/>
      </c:barChart>
      <c:catAx>
        <c:axId val="70194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196224"/>
        <c:crosses val="autoZero"/>
        <c:auto val="1"/>
        <c:lblAlgn val="ctr"/>
        <c:lblOffset val="100"/>
        <c:noMultiLvlLbl val="0"/>
      </c:catAx>
      <c:valAx>
        <c:axId val="70196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194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123.494286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222976"/>
        <c:axId val="70224512"/>
      </c:barChart>
      <c:catAx>
        <c:axId val="7022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224512"/>
        <c:crosses val="autoZero"/>
        <c:auto val="1"/>
        <c:lblAlgn val="ctr"/>
        <c:lblOffset val="100"/>
        <c:noMultiLvlLbl val="0"/>
      </c:catAx>
      <c:valAx>
        <c:axId val="702245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22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638.90930000000003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238976"/>
        <c:axId val="70240512"/>
      </c:barChart>
      <c:catAx>
        <c:axId val="7023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240512"/>
        <c:crosses val="autoZero"/>
        <c:auto val="1"/>
        <c:lblAlgn val="ctr"/>
        <c:lblOffset val="100"/>
        <c:noMultiLvlLbl val="0"/>
      </c:catAx>
      <c:valAx>
        <c:axId val="70240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23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4.3156509999999999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3237504"/>
        <c:axId val="103248256"/>
      </c:barChart>
      <c:catAx>
        <c:axId val="103237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3248256"/>
        <c:crosses val="autoZero"/>
        <c:auto val="1"/>
        <c:lblAlgn val="ctr"/>
        <c:lblOffset val="100"/>
        <c:noMultiLvlLbl val="0"/>
      </c:catAx>
      <c:valAx>
        <c:axId val="103248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3237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5872.4229999999998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641984"/>
        <c:axId val="79643776"/>
      </c:barChart>
      <c:catAx>
        <c:axId val="79641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643776"/>
        <c:crosses val="autoZero"/>
        <c:auto val="1"/>
        <c:lblAlgn val="ctr"/>
        <c:lblOffset val="100"/>
        <c:noMultiLvlLbl val="0"/>
      </c:catAx>
      <c:valAx>
        <c:axId val="79643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641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14.8171015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657984"/>
        <c:axId val="79667968"/>
      </c:barChart>
      <c:catAx>
        <c:axId val="7965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667968"/>
        <c:crosses val="autoZero"/>
        <c:auto val="1"/>
        <c:lblAlgn val="ctr"/>
        <c:lblOffset val="100"/>
        <c:noMultiLvlLbl val="0"/>
      </c:catAx>
      <c:valAx>
        <c:axId val="79667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65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1.4196184000000001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694464"/>
        <c:axId val="79700352"/>
      </c:barChart>
      <c:catAx>
        <c:axId val="7969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700352"/>
        <c:crosses val="autoZero"/>
        <c:auto val="1"/>
        <c:lblAlgn val="ctr"/>
        <c:lblOffset val="100"/>
        <c:noMultiLvlLbl val="0"/>
      </c:catAx>
      <c:valAx>
        <c:axId val="79700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694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367.58334000000002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3509120"/>
        <c:axId val="113510656"/>
      </c:barChart>
      <c:catAx>
        <c:axId val="11350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3510656"/>
        <c:crosses val="autoZero"/>
        <c:auto val="1"/>
        <c:lblAlgn val="ctr"/>
        <c:lblOffset val="100"/>
        <c:noMultiLvlLbl val="0"/>
      </c:catAx>
      <c:valAx>
        <c:axId val="113510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350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1.4330531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202688"/>
        <c:axId val="133204608"/>
      </c:barChart>
      <c:catAx>
        <c:axId val="13320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204608"/>
        <c:crosses val="autoZero"/>
        <c:auto val="1"/>
        <c:lblAlgn val="ctr"/>
        <c:lblOffset val="100"/>
        <c:noMultiLvlLbl val="0"/>
      </c:catAx>
      <c:valAx>
        <c:axId val="133204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20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11.423605999999999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955584"/>
        <c:axId val="135957120"/>
      </c:barChart>
      <c:catAx>
        <c:axId val="13595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957120"/>
        <c:crosses val="autoZero"/>
        <c:auto val="1"/>
        <c:lblAlgn val="ctr"/>
        <c:lblOffset val="100"/>
        <c:noMultiLvlLbl val="0"/>
      </c:catAx>
      <c:valAx>
        <c:axId val="135957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95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1.4196184000000001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2513536"/>
        <c:axId val="157410048"/>
      </c:barChart>
      <c:catAx>
        <c:axId val="152513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7410048"/>
        <c:crosses val="autoZero"/>
        <c:auto val="1"/>
        <c:lblAlgn val="ctr"/>
        <c:lblOffset val="100"/>
        <c:noMultiLvlLbl val="0"/>
      </c:catAx>
      <c:valAx>
        <c:axId val="157410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251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601.79830000000004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4718080"/>
        <c:axId val="204719616"/>
      </c:barChart>
      <c:catAx>
        <c:axId val="204718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4719616"/>
        <c:crosses val="autoZero"/>
        <c:auto val="1"/>
        <c:lblAlgn val="ctr"/>
        <c:lblOffset val="100"/>
        <c:noMultiLvlLbl val="0"/>
      </c:catAx>
      <c:valAx>
        <c:axId val="204719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471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7.8986343999999997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35744"/>
        <c:axId val="47149824"/>
      </c:barChart>
      <c:catAx>
        <c:axId val="47135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49824"/>
        <c:crosses val="autoZero"/>
        <c:auto val="1"/>
        <c:lblAlgn val="ctr"/>
        <c:lblOffset val="100"/>
        <c:noMultiLvlLbl val="0"/>
      </c:catAx>
      <c:valAx>
        <c:axId val="47149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35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박영희, ID : H1900068)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02월 17일 15:18:46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1800</v>
      </c>
      <c r="C6" s="60">
        <f>'DRIs DATA 입력'!C6</f>
        <v>1163.788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47.506762999999999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27.440994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64.597999999999999</v>
      </c>
      <c r="G8" s="60">
        <f>'DRIs DATA 입력'!G8</f>
        <v>16.105</v>
      </c>
      <c r="H8" s="60">
        <f>'DRIs DATA 입력'!H8</f>
        <v>19.297000000000001</v>
      </c>
      <c r="I8" s="47"/>
      <c r="J8" s="60" t="s">
        <v>217</v>
      </c>
      <c r="K8" s="60">
        <f>'DRIs DATA 입력'!K8</f>
        <v>13.492000000000001</v>
      </c>
      <c r="L8" s="60">
        <f>'DRIs DATA 입력'!L8</f>
        <v>22.45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653.51790000000005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20.7744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4.3156509999999999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367.58334000000002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123.494286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1.4059440000000001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1.4330531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11.423605999999999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1.4196184000000001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601.79830000000004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7.8986343999999997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2.5581033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1.7392741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638.90930000000003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931.12220000000002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5872.4229999999998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3108.9814000000001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288.51560000000001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114.77222399999999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14.8171015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7.571993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988.61649999999997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0.10941218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2.0710242000000001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166.48244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44.36045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12" sqref="H12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276</v>
      </c>
      <c r="B1" s="62" t="s">
        <v>297</v>
      </c>
      <c r="G1" s="63" t="s">
        <v>277</v>
      </c>
      <c r="H1" s="62" t="s">
        <v>298</v>
      </c>
    </row>
    <row r="3" spans="1:27">
      <c r="A3" s="72" t="s">
        <v>299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>
      <c r="A4" s="70" t="s">
        <v>278</v>
      </c>
      <c r="B4" s="70"/>
      <c r="C4" s="70"/>
      <c r="E4" s="67" t="s">
        <v>300</v>
      </c>
      <c r="F4" s="68"/>
      <c r="G4" s="68"/>
      <c r="H4" s="69"/>
      <c r="J4" s="67" t="s">
        <v>279</v>
      </c>
      <c r="K4" s="68"/>
      <c r="L4" s="69"/>
      <c r="N4" s="70" t="s">
        <v>47</v>
      </c>
      <c r="O4" s="70"/>
      <c r="P4" s="70"/>
      <c r="Q4" s="70"/>
      <c r="R4" s="70"/>
      <c r="S4" s="70"/>
      <c r="U4" s="70" t="s">
        <v>301</v>
      </c>
      <c r="V4" s="70"/>
      <c r="W4" s="70"/>
      <c r="X4" s="70"/>
      <c r="Y4" s="70"/>
      <c r="Z4" s="70"/>
    </row>
    <row r="5" spans="1:27">
      <c r="A5" s="66"/>
      <c r="B5" s="66" t="s">
        <v>302</v>
      </c>
      <c r="C5" s="66" t="s">
        <v>280</v>
      </c>
      <c r="E5" s="66"/>
      <c r="F5" s="66" t="s">
        <v>51</v>
      </c>
      <c r="G5" s="66" t="s">
        <v>281</v>
      </c>
      <c r="H5" s="66" t="s">
        <v>47</v>
      </c>
      <c r="J5" s="66"/>
      <c r="K5" s="66" t="s">
        <v>282</v>
      </c>
      <c r="L5" s="66" t="s">
        <v>303</v>
      </c>
      <c r="N5" s="66"/>
      <c r="O5" s="66" t="s">
        <v>283</v>
      </c>
      <c r="P5" s="66" t="s">
        <v>284</v>
      </c>
      <c r="Q5" s="66" t="s">
        <v>285</v>
      </c>
      <c r="R5" s="66" t="s">
        <v>286</v>
      </c>
      <c r="S5" s="66" t="s">
        <v>280</v>
      </c>
      <c r="U5" s="66"/>
      <c r="V5" s="66" t="s">
        <v>283</v>
      </c>
      <c r="W5" s="66" t="s">
        <v>284</v>
      </c>
      <c r="X5" s="66" t="s">
        <v>285</v>
      </c>
      <c r="Y5" s="66" t="s">
        <v>286</v>
      </c>
      <c r="Z5" s="66" t="s">
        <v>280</v>
      </c>
    </row>
    <row r="6" spans="1:27">
      <c r="A6" s="66" t="s">
        <v>278</v>
      </c>
      <c r="B6" s="66">
        <v>1800</v>
      </c>
      <c r="C6" s="66">
        <v>1163.788</v>
      </c>
      <c r="E6" s="66" t="s">
        <v>287</v>
      </c>
      <c r="F6" s="66">
        <v>55</v>
      </c>
      <c r="G6" s="66">
        <v>15</v>
      </c>
      <c r="H6" s="66">
        <v>7</v>
      </c>
      <c r="J6" s="66" t="s">
        <v>287</v>
      </c>
      <c r="K6" s="66">
        <v>0.1</v>
      </c>
      <c r="L6" s="66">
        <v>4</v>
      </c>
      <c r="N6" s="66" t="s">
        <v>288</v>
      </c>
      <c r="O6" s="66">
        <v>40</v>
      </c>
      <c r="P6" s="66">
        <v>50</v>
      </c>
      <c r="Q6" s="66">
        <v>0</v>
      </c>
      <c r="R6" s="66">
        <v>0</v>
      </c>
      <c r="S6" s="66">
        <v>47.506762999999999</v>
      </c>
      <c r="U6" s="66" t="s">
        <v>289</v>
      </c>
      <c r="V6" s="66">
        <v>0</v>
      </c>
      <c r="W6" s="66">
        <v>0</v>
      </c>
      <c r="X6" s="66">
        <v>20</v>
      </c>
      <c r="Y6" s="66">
        <v>0</v>
      </c>
      <c r="Z6" s="66">
        <v>27.440994</v>
      </c>
    </row>
    <row r="7" spans="1:27">
      <c r="E7" s="66" t="s">
        <v>290</v>
      </c>
      <c r="F7" s="66">
        <v>65</v>
      </c>
      <c r="G7" s="66">
        <v>30</v>
      </c>
      <c r="H7" s="66">
        <v>20</v>
      </c>
      <c r="J7" s="66" t="s">
        <v>290</v>
      </c>
      <c r="K7" s="66">
        <v>1</v>
      </c>
      <c r="L7" s="66">
        <v>10</v>
      </c>
    </row>
    <row r="8" spans="1:27">
      <c r="E8" s="66" t="s">
        <v>291</v>
      </c>
      <c r="F8" s="66">
        <v>64.597999999999999</v>
      </c>
      <c r="G8" s="66">
        <v>16.105</v>
      </c>
      <c r="H8" s="66">
        <v>19.297000000000001</v>
      </c>
      <c r="J8" s="66" t="s">
        <v>291</v>
      </c>
      <c r="K8" s="66">
        <v>13.492000000000001</v>
      </c>
      <c r="L8" s="66">
        <v>22.45</v>
      </c>
    </row>
    <row r="13" spans="1:27">
      <c r="A13" s="71" t="s">
        <v>292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>
      <c r="A14" s="70" t="s">
        <v>293</v>
      </c>
      <c r="B14" s="70"/>
      <c r="C14" s="70"/>
      <c r="D14" s="70"/>
      <c r="E14" s="70"/>
      <c r="F14" s="70"/>
      <c r="H14" s="70" t="s">
        <v>294</v>
      </c>
      <c r="I14" s="70"/>
      <c r="J14" s="70"/>
      <c r="K14" s="70"/>
      <c r="L14" s="70"/>
      <c r="M14" s="70"/>
      <c r="O14" s="70" t="s">
        <v>295</v>
      </c>
      <c r="P14" s="70"/>
      <c r="Q14" s="70"/>
      <c r="R14" s="70"/>
      <c r="S14" s="70"/>
      <c r="T14" s="70"/>
      <c r="V14" s="70" t="s">
        <v>296</v>
      </c>
      <c r="W14" s="70"/>
      <c r="X14" s="70"/>
      <c r="Y14" s="70"/>
      <c r="Z14" s="70"/>
      <c r="AA14" s="70"/>
    </row>
    <row r="15" spans="1:27">
      <c r="A15" s="66"/>
      <c r="B15" s="66" t="s">
        <v>283</v>
      </c>
      <c r="C15" s="66" t="s">
        <v>284</v>
      </c>
      <c r="D15" s="66" t="s">
        <v>285</v>
      </c>
      <c r="E15" s="66" t="s">
        <v>286</v>
      </c>
      <c r="F15" s="66" t="s">
        <v>280</v>
      </c>
      <c r="H15" s="66"/>
      <c r="I15" s="66" t="s">
        <v>283</v>
      </c>
      <c r="J15" s="66" t="s">
        <v>284</v>
      </c>
      <c r="K15" s="66" t="s">
        <v>304</v>
      </c>
      <c r="L15" s="66" t="s">
        <v>286</v>
      </c>
      <c r="M15" s="66" t="s">
        <v>305</v>
      </c>
      <c r="O15" s="66"/>
      <c r="P15" s="66" t="s">
        <v>306</v>
      </c>
      <c r="Q15" s="66" t="s">
        <v>307</v>
      </c>
      <c r="R15" s="66" t="s">
        <v>304</v>
      </c>
      <c r="S15" s="66" t="s">
        <v>308</v>
      </c>
      <c r="T15" s="66" t="s">
        <v>309</v>
      </c>
      <c r="V15" s="66"/>
      <c r="W15" s="66" t="s">
        <v>310</v>
      </c>
      <c r="X15" s="66" t="s">
        <v>311</v>
      </c>
      <c r="Y15" s="66" t="s">
        <v>312</v>
      </c>
      <c r="Z15" s="66" t="s">
        <v>313</v>
      </c>
      <c r="AA15" s="66" t="s">
        <v>309</v>
      </c>
    </row>
    <row r="16" spans="1:27">
      <c r="A16" s="66" t="s">
        <v>314</v>
      </c>
      <c r="B16" s="66">
        <v>430</v>
      </c>
      <c r="C16" s="66">
        <v>600</v>
      </c>
      <c r="D16" s="66">
        <v>0</v>
      </c>
      <c r="E16" s="66">
        <v>3000</v>
      </c>
      <c r="F16" s="66">
        <v>653.51790000000005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20.7744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4.3156509999999999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367.58334000000002</v>
      </c>
    </row>
    <row r="23" spans="1:62">
      <c r="A23" s="71" t="s">
        <v>315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316</v>
      </c>
      <c r="B24" s="70"/>
      <c r="C24" s="70"/>
      <c r="D24" s="70"/>
      <c r="E24" s="70"/>
      <c r="F24" s="70"/>
      <c r="H24" s="70" t="s">
        <v>317</v>
      </c>
      <c r="I24" s="70"/>
      <c r="J24" s="70"/>
      <c r="K24" s="70"/>
      <c r="L24" s="70"/>
      <c r="M24" s="70"/>
      <c r="O24" s="70" t="s">
        <v>318</v>
      </c>
      <c r="P24" s="70"/>
      <c r="Q24" s="70"/>
      <c r="R24" s="70"/>
      <c r="S24" s="70"/>
      <c r="T24" s="70"/>
      <c r="V24" s="70" t="s">
        <v>319</v>
      </c>
      <c r="W24" s="70"/>
      <c r="X24" s="70"/>
      <c r="Y24" s="70"/>
      <c r="Z24" s="70"/>
      <c r="AA24" s="70"/>
      <c r="AC24" s="70" t="s">
        <v>320</v>
      </c>
      <c r="AD24" s="70"/>
      <c r="AE24" s="70"/>
      <c r="AF24" s="70"/>
      <c r="AG24" s="70"/>
      <c r="AH24" s="70"/>
      <c r="AJ24" s="70" t="s">
        <v>321</v>
      </c>
      <c r="AK24" s="70"/>
      <c r="AL24" s="70"/>
      <c r="AM24" s="70"/>
      <c r="AN24" s="70"/>
      <c r="AO24" s="70"/>
      <c r="AQ24" s="70" t="s">
        <v>322</v>
      </c>
      <c r="AR24" s="70"/>
      <c r="AS24" s="70"/>
      <c r="AT24" s="70"/>
      <c r="AU24" s="70"/>
      <c r="AV24" s="70"/>
      <c r="AX24" s="70" t="s">
        <v>323</v>
      </c>
      <c r="AY24" s="70"/>
      <c r="AZ24" s="70"/>
      <c r="BA24" s="70"/>
      <c r="BB24" s="70"/>
      <c r="BC24" s="70"/>
      <c r="BE24" s="70" t="s">
        <v>324</v>
      </c>
      <c r="BF24" s="70"/>
      <c r="BG24" s="70"/>
      <c r="BH24" s="70"/>
      <c r="BI24" s="70"/>
      <c r="BJ24" s="70"/>
    </row>
    <row r="25" spans="1:62">
      <c r="A25" s="66"/>
      <c r="B25" s="66" t="s">
        <v>310</v>
      </c>
      <c r="C25" s="66" t="s">
        <v>311</v>
      </c>
      <c r="D25" s="66" t="s">
        <v>312</v>
      </c>
      <c r="E25" s="66" t="s">
        <v>313</v>
      </c>
      <c r="F25" s="66" t="s">
        <v>309</v>
      </c>
      <c r="H25" s="66"/>
      <c r="I25" s="66" t="s">
        <v>310</v>
      </c>
      <c r="J25" s="66" t="s">
        <v>311</v>
      </c>
      <c r="K25" s="66" t="s">
        <v>312</v>
      </c>
      <c r="L25" s="66" t="s">
        <v>313</v>
      </c>
      <c r="M25" s="66" t="s">
        <v>309</v>
      </c>
      <c r="O25" s="66"/>
      <c r="P25" s="66" t="s">
        <v>310</v>
      </c>
      <c r="Q25" s="66" t="s">
        <v>311</v>
      </c>
      <c r="R25" s="66" t="s">
        <v>312</v>
      </c>
      <c r="S25" s="66" t="s">
        <v>313</v>
      </c>
      <c r="T25" s="66" t="s">
        <v>309</v>
      </c>
      <c r="V25" s="66"/>
      <c r="W25" s="66" t="s">
        <v>310</v>
      </c>
      <c r="X25" s="66" t="s">
        <v>311</v>
      </c>
      <c r="Y25" s="66" t="s">
        <v>312</v>
      </c>
      <c r="Z25" s="66" t="s">
        <v>313</v>
      </c>
      <c r="AA25" s="66" t="s">
        <v>309</v>
      </c>
      <c r="AC25" s="66"/>
      <c r="AD25" s="66" t="s">
        <v>310</v>
      </c>
      <c r="AE25" s="66" t="s">
        <v>311</v>
      </c>
      <c r="AF25" s="66" t="s">
        <v>312</v>
      </c>
      <c r="AG25" s="66" t="s">
        <v>313</v>
      </c>
      <c r="AH25" s="66" t="s">
        <v>309</v>
      </c>
      <c r="AJ25" s="66"/>
      <c r="AK25" s="66" t="s">
        <v>310</v>
      </c>
      <c r="AL25" s="66" t="s">
        <v>311</v>
      </c>
      <c r="AM25" s="66" t="s">
        <v>312</v>
      </c>
      <c r="AN25" s="66" t="s">
        <v>313</v>
      </c>
      <c r="AO25" s="66" t="s">
        <v>309</v>
      </c>
      <c r="AQ25" s="66"/>
      <c r="AR25" s="66" t="s">
        <v>310</v>
      </c>
      <c r="AS25" s="66" t="s">
        <v>311</v>
      </c>
      <c r="AT25" s="66" t="s">
        <v>312</v>
      </c>
      <c r="AU25" s="66" t="s">
        <v>313</v>
      </c>
      <c r="AV25" s="66" t="s">
        <v>309</v>
      </c>
      <c r="AX25" s="66"/>
      <c r="AY25" s="66" t="s">
        <v>310</v>
      </c>
      <c r="AZ25" s="66" t="s">
        <v>311</v>
      </c>
      <c r="BA25" s="66" t="s">
        <v>312</v>
      </c>
      <c r="BB25" s="66" t="s">
        <v>313</v>
      </c>
      <c r="BC25" s="66" t="s">
        <v>309</v>
      </c>
      <c r="BE25" s="66"/>
      <c r="BF25" s="66" t="s">
        <v>310</v>
      </c>
      <c r="BG25" s="66" t="s">
        <v>311</v>
      </c>
      <c r="BH25" s="66" t="s">
        <v>312</v>
      </c>
      <c r="BI25" s="66" t="s">
        <v>313</v>
      </c>
      <c r="BJ25" s="66" t="s">
        <v>309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123.494286</v>
      </c>
      <c r="H26" s="66" t="s">
        <v>9</v>
      </c>
      <c r="I26" s="66">
        <v>0.9</v>
      </c>
      <c r="J26" s="66">
        <v>1.1000000000000001</v>
      </c>
      <c r="K26" s="66">
        <v>0</v>
      </c>
      <c r="L26" s="66">
        <v>0</v>
      </c>
      <c r="M26" s="66">
        <v>1.4059440000000001</v>
      </c>
      <c r="O26" s="66" t="s">
        <v>10</v>
      </c>
      <c r="P26" s="66">
        <v>1</v>
      </c>
      <c r="Q26" s="66">
        <v>1.2</v>
      </c>
      <c r="R26" s="66">
        <v>0</v>
      </c>
      <c r="S26" s="66">
        <v>0</v>
      </c>
      <c r="T26" s="66">
        <v>1.4330531</v>
      </c>
      <c r="V26" s="66" t="s">
        <v>11</v>
      </c>
      <c r="W26" s="66">
        <v>11</v>
      </c>
      <c r="X26" s="66">
        <v>14</v>
      </c>
      <c r="Y26" s="66">
        <v>0</v>
      </c>
      <c r="Z26" s="66">
        <v>35</v>
      </c>
      <c r="AA26" s="66">
        <v>11.423605999999999</v>
      </c>
      <c r="AC26" s="66" t="s">
        <v>12</v>
      </c>
      <c r="AD26" s="66">
        <v>1.2</v>
      </c>
      <c r="AE26" s="66">
        <v>1.4</v>
      </c>
      <c r="AF26" s="66">
        <v>0</v>
      </c>
      <c r="AG26" s="66">
        <v>100</v>
      </c>
      <c r="AH26" s="66">
        <v>1.4196184000000001</v>
      </c>
      <c r="AJ26" s="66" t="s">
        <v>325</v>
      </c>
      <c r="AK26" s="66">
        <v>320</v>
      </c>
      <c r="AL26" s="66">
        <v>400</v>
      </c>
      <c r="AM26" s="66">
        <v>0</v>
      </c>
      <c r="AN26" s="66">
        <v>1000</v>
      </c>
      <c r="AO26" s="66">
        <v>601.79830000000004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7.8986343999999997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2.5581033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1.7392741</v>
      </c>
    </row>
    <row r="33" spans="1:68">
      <c r="A33" s="71" t="s">
        <v>326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70" t="s">
        <v>327</v>
      </c>
      <c r="B34" s="70"/>
      <c r="C34" s="70"/>
      <c r="D34" s="70"/>
      <c r="E34" s="70"/>
      <c r="F34" s="70"/>
      <c r="H34" s="70" t="s">
        <v>328</v>
      </c>
      <c r="I34" s="70"/>
      <c r="J34" s="70"/>
      <c r="K34" s="70"/>
      <c r="L34" s="70"/>
      <c r="M34" s="70"/>
      <c r="O34" s="70" t="s">
        <v>329</v>
      </c>
      <c r="P34" s="70"/>
      <c r="Q34" s="70"/>
      <c r="R34" s="70"/>
      <c r="S34" s="70"/>
      <c r="T34" s="70"/>
      <c r="V34" s="70" t="s">
        <v>330</v>
      </c>
      <c r="W34" s="70"/>
      <c r="X34" s="70"/>
      <c r="Y34" s="70"/>
      <c r="Z34" s="70"/>
      <c r="AA34" s="70"/>
      <c r="AC34" s="70" t="s">
        <v>331</v>
      </c>
      <c r="AD34" s="70"/>
      <c r="AE34" s="70"/>
      <c r="AF34" s="70"/>
      <c r="AG34" s="70"/>
      <c r="AH34" s="70"/>
      <c r="AJ34" s="70" t="s">
        <v>332</v>
      </c>
      <c r="AK34" s="70"/>
      <c r="AL34" s="70"/>
      <c r="AM34" s="70"/>
      <c r="AN34" s="70"/>
      <c r="AO34" s="70"/>
    </row>
    <row r="35" spans="1:68">
      <c r="A35" s="66"/>
      <c r="B35" s="66" t="s">
        <v>310</v>
      </c>
      <c r="C35" s="66" t="s">
        <v>311</v>
      </c>
      <c r="D35" s="66" t="s">
        <v>312</v>
      </c>
      <c r="E35" s="66" t="s">
        <v>313</v>
      </c>
      <c r="F35" s="66" t="s">
        <v>309</v>
      </c>
      <c r="H35" s="66"/>
      <c r="I35" s="66" t="s">
        <v>310</v>
      </c>
      <c r="J35" s="66" t="s">
        <v>311</v>
      </c>
      <c r="K35" s="66" t="s">
        <v>312</v>
      </c>
      <c r="L35" s="66" t="s">
        <v>313</v>
      </c>
      <c r="M35" s="66" t="s">
        <v>309</v>
      </c>
      <c r="O35" s="66"/>
      <c r="P35" s="66" t="s">
        <v>310</v>
      </c>
      <c r="Q35" s="66" t="s">
        <v>311</v>
      </c>
      <c r="R35" s="66" t="s">
        <v>312</v>
      </c>
      <c r="S35" s="66" t="s">
        <v>313</v>
      </c>
      <c r="T35" s="66" t="s">
        <v>309</v>
      </c>
      <c r="V35" s="66"/>
      <c r="W35" s="66" t="s">
        <v>310</v>
      </c>
      <c r="X35" s="66" t="s">
        <v>311</v>
      </c>
      <c r="Y35" s="66" t="s">
        <v>312</v>
      </c>
      <c r="Z35" s="66" t="s">
        <v>313</v>
      </c>
      <c r="AA35" s="66" t="s">
        <v>309</v>
      </c>
      <c r="AC35" s="66"/>
      <c r="AD35" s="66" t="s">
        <v>310</v>
      </c>
      <c r="AE35" s="66" t="s">
        <v>311</v>
      </c>
      <c r="AF35" s="66" t="s">
        <v>312</v>
      </c>
      <c r="AG35" s="66" t="s">
        <v>313</v>
      </c>
      <c r="AH35" s="66" t="s">
        <v>309</v>
      </c>
      <c r="AJ35" s="66"/>
      <c r="AK35" s="66" t="s">
        <v>310</v>
      </c>
      <c r="AL35" s="66" t="s">
        <v>311</v>
      </c>
      <c r="AM35" s="66" t="s">
        <v>312</v>
      </c>
      <c r="AN35" s="66" t="s">
        <v>313</v>
      </c>
      <c r="AO35" s="66" t="s">
        <v>309</v>
      </c>
    </row>
    <row r="36" spans="1:68">
      <c r="A36" s="66" t="s">
        <v>17</v>
      </c>
      <c r="B36" s="66">
        <v>580</v>
      </c>
      <c r="C36" s="66">
        <v>800</v>
      </c>
      <c r="D36" s="66">
        <v>0</v>
      </c>
      <c r="E36" s="66">
        <v>2000</v>
      </c>
      <c r="F36" s="66">
        <v>638.90930000000003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931.12220000000002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5872.4229999999998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3108.9814000000001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288.51560000000001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114.77222399999999</v>
      </c>
    </row>
    <row r="43" spans="1:68">
      <c r="A43" s="71" t="s">
        <v>333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>
      <c r="A44" s="70" t="s">
        <v>334</v>
      </c>
      <c r="B44" s="70"/>
      <c r="C44" s="70"/>
      <c r="D44" s="70"/>
      <c r="E44" s="70"/>
      <c r="F44" s="70"/>
      <c r="H44" s="70" t="s">
        <v>335</v>
      </c>
      <c r="I44" s="70"/>
      <c r="J44" s="70"/>
      <c r="K44" s="70"/>
      <c r="L44" s="70"/>
      <c r="M44" s="70"/>
      <c r="O44" s="70" t="s">
        <v>336</v>
      </c>
      <c r="P44" s="70"/>
      <c r="Q44" s="70"/>
      <c r="R44" s="70"/>
      <c r="S44" s="70"/>
      <c r="T44" s="70"/>
      <c r="V44" s="70" t="s">
        <v>337</v>
      </c>
      <c r="W44" s="70"/>
      <c r="X44" s="70"/>
      <c r="Y44" s="70"/>
      <c r="Z44" s="70"/>
      <c r="AA44" s="70"/>
      <c r="AC44" s="70" t="s">
        <v>338</v>
      </c>
      <c r="AD44" s="70"/>
      <c r="AE44" s="70"/>
      <c r="AF44" s="70"/>
      <c r="AG44" s="70"/>
      <c r="AH44" s="70"/>
      <c r="AJ44" s="70" t="s">
        <v>339</v>
      </c>
      <c r="AK44" s="70"/>
      <c r="AL44" s="70"/>
      <c r="AM44" s="70"/>
      <c r="AN44" s="70"/>
      <c r="AO44" s="70"/>
      <c r="AQ44" s="70" t="s">
        <v>340</v>
      </c>
      <c r="AR44" s="70"/>
      <c r="AS44" s="70"/>
      <c r="AT44" s="70"/>
      <c r="AU44" s="70"/>
      <c r="AV44" s="70"/>
      <c r="AX44" s="70" t="s">
        <v>341</v>
      </c>
      <c r="AY44" s="70"/>
      <c r="AZ44" s="70"/>
      <c r="BA44" s="70"/>
      <c r="BB44" s="70"/>
      <c r="BC44" s="70"/>
      <c r="BE44" s="70" t="s">
        <v>342</v>
      </c>
      <c r="BF44" s="70"/>
      <c r="BG44" s="70"/>
      <c r="BH44" s="70"/>
      <c r="BI44" s="70"/>
      <c r="BJ44" s="70"/>
    </row>
    <row r="45" spans="1:68">
      <c r="A45" s="66"/>
      <c r="B45" s="66" t="s">
        <v>310</v>
      </c>
      <c r="C45" s="66" t="s">
        <v>311</v>
      </c>
      <c r="D45" s="66" t="s">
        <v>312</v>
      </c>
      <c r="E45" s="66" t="s">
        <v>313</v>
      </c>
      <c r="F45" s="66" t="s">
        <v>309</v>
      </c>
      <c r="H45" s="66"/>
      <c r="I45" s="66" t="s">
        <v>310</v>
      </c>
      <c r="J45" s="66" t="s">
        <v>311</v>
      </c>
      <c r="K45" s="66" t="s">
        <v>312</v>
      </c>
      <c r="L45" s="66" t="s">
        <v>313</v>
      </c>
      <c r="M45" s="66" t="s">
        <v>309</v>
      </c>
      <c r="O45" s="66"/>
      <c r="P45" s="66" t="s">
        <v>310</v>
      </c>
      <c r="Q45" s="66" t="s">
        <v>311</v>
      </c>
      <c r="R45" s="66" t="s">
        <v>312</v>
      </c>
      <c r="S45" s="66" t="s">
        <v>313</v>
      </c>
      <c r="T45" s="66" t="s">
        <v>309</v>
      </c>
      <c r="V45" s="66"/>
      <c r="W45" s="66" t="s">
        <v>310</v>
      </c>
      <c r="X45" s="66" t="s">
        <v>311</v>
      </c>
      <c r="Y45" s="66" t="s">
        <v>312</v>
      </c>
      <c r="Z45" s="66" t="s">
        <v>313</v>
      </c>
      <c r="AA45" s="66" t="s">
        <v>309</v>
      </c>
      <c r="AC45" s="66"/>
      <c r="AD45" s="66" t="s">
        <v>310</v>
      </c>
      <c r="AE45" s="66" t="s">
        <v>311</v>
      </c>
      <c r="AF45" s="66" t="s">
        <v>312</v>
      </c>
      <c r="AG45" s="66" t="s">
        <v>313</v>
      </c>
      <c r="AH45" s="66" t="s">
        <v>309</v>
      </c>
      <c r="AJ45" s="66"/>
      <c r="AK45" s="66" t="s">
        <v>310</v>
      </c>
      <c r="AL45" s="66" t="s">
        <v>311</v>
      </c>
      <c r="AM45" s="66" t="s">
        <v>312</v>
      </c>
      <c r="AN45" s="66" t="s">
        <v>313</v>
      </c>
      <c r="AO45" s="66" t="s">
        <v>309</v>
      </c>
      <c r="AQ45" s="66"/>
      <c r="AR45" s="66" t="s">
        <v>310</v>
      </c>
      <c r="AS45" s="66" t="s">
        <v>311</v>
      </c>
      <c r="AT45" s="66" t="s">
        <v>312</v>
      </c>
      <c r="AU45" s="66" t="s">
        <v>313</v>
      </c>
      <c r="AV45" s="66" t="s">
        <v>309</v>
      </c>
      <c r="AX45" s="66"/>
      <c r="AY45" s="66" t="s">
        <v>310</v>
      </c>
      <c r="AZ45" s="66" t="s">
        <v>311</v>
      </c>
      <c r="BA45" s="66" t="s">
        <v>312</v>
      </c>
      <c r="BB45" s="66" t="s">
        <v>313</v>
      </c>
      <c r="BC45" s="66" t="s">
        <v>309</v>
      </c>
      <c r="BE45" s="66"/>
      <c r="BF45" s="66" t="s">
        <v>310</v>
      </c>
      <c r="BG45" s="66" t="s">
        <v>311</v>
      </c>
      <c r="BH45" s="66" t="s">
        <v>312</v>
      </c>
      <c r="BI45" s="66" t="s">
        <v>313</v>
      </c>
      <c r="BJ45" s="66" t="s">
        <v>309</v>
      </c>
    </row>
    <row r="46" spans="1:68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14.8171015</v>
      </c>
      <c r="H46" s="66" t="s">
        <v>24</v>
      </c>
      <c r="I46" s="66">
        <v>6</v>
      </c>
      <c r="J46" s="66">
        <v>7</v>
      </c>
      <c r="K46" s="66">
        <v>0</v>
      </c>
      <c r="L46" s="66">
        <v>35</v>
      </c>
      <c r="M46" s="66">
        <v>7.571993</v>
      </c>
      <c r="O46" s="66" t="s">
        <v>343</v>
      </c>
      <c r="P46" s="66">
        <v>600</v>
      </c>
      <c r="Q46" s="66">
        <v>800</v>
      </c>
      <c r="R46" s="66">
        <v>0</v>
      </c>
      <c r="S46" s="66">
        <v>10000</v>
      </c>
      <c r="T46" s="66">
        <v>988.61649999999997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0.10941218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2.0710242000000001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166.48244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44.36045</v>
      </c>
      <c r="AX46" s="66" t="s">
        <v>344</v>
      </c>
      <c r="AY46" s="66"/>
      <c r="AZ46" s="66"/>
      <c r="BA46" s="66"/>
      <c r="BB46" s="66"/>
      <c r="BC46" s="66"/>
      <c r="BE46" s="66" t="s">
        <v>345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B3" sqref="B3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2" t="s">
        <v>346</v>
      </c>
      <c r="B2" s="62" t="s">
        <v>347</v>
      </c>
      <c r="C2" s="62" t="s">
        <v>348</v>
      </c>
      <c r="D2" s="62">
        <v>64</v>
      </c>
      <c r="E2" s="62">
        <v>1163.788</v>
      </c>
      <c r="F2" s="62">
        <v>159.03237999999999</v>
      </c>
      <c r="G2" s="62">
        <v>39.648026000000002</v>
      </c>
      <c r="H2" s="62">
        <v>26.42052</v>
      </c>
      <c r="I2" s="62">
        <v>13.227504</v>
      </c>
      <c r="J2" s="62">
        <v>47.506762999999999</v>
      </c>
      <c r="K2" s="62">
        <v>27.269089999999998</v>
      </c>
      <c r="L2" s="62">
        <v>20.237673000000001</v>
      </c>
      <c r="M2" s="62">
        <v>27.440994</v>
      </c>
      <c r="N2" s="62">
        <v>2.3992648000000001</v>
      </c>
      <c r="O2" s="62">
        <v>16.638871999999999</v>
      </c>
      <c r="P2" s="62">
        <v>1063.1863000000001</v>
      </c>
      <c r="Q2" s="62">
        <v>26.591273999999999</v>
      </c>
      <c r="R2" s="62">
        <v>653.51790000000005</v>
      </c>
      <c r="S2" s="62">
        <v>110.06023</v>
      </c>
      <c r="T2" s="62">
        <v>6521.4926999999998</v>
      </c>
      <c r="U2" s="62">
        <v>4.3156509999999999</v>
      </c>
      <c r="V2" s="62">
        <v>20.7744</v>
      </c>
      <c r="W2" s="62">
        <v>367.58334000000002</v>
      </c>
      <c r="X2" s="62">
        <v>123.494286</v>
      </c>
      <c r="Y2" s="62">
        <v>1.4059440000000001</v>
      </c>
      <c r="Z2" s="62">
        <v>1.4330531</v>
      </c>
      <c r="AA2" s="62">
        <v>11.423605999999999</v>
      </c>
      <c r="AB2" s="62">
        <v>1.4196184000000001</v>
      </c>
      <c r="AC2" s="62">
        <v>601.79830000000004</v>
      </c>
      <c r="AD2" s="62">
        <v>7.8986343999999997</v>
      </c>
      <c r="AE2" s="62">
        <v>2.5581033</v>
      </c>
      <c r="AF2" s="62">
        <v>1.7392741</v>
      </c>
      <c r="AG2" s="62">
        <v>638.90930000000003</v>
      </c>
      <c r="AH2" s="62">
        <v>324.22903000000002</v>
      </c>
      <c r="AI2" s="62">
        <v>314.68029999999999</v>
      </c>
      <c r="AJ2" s="62">
        <v>931.12220000000002</v>
      </c>
      <c r="AK2" s="62">
        <v>5872.4229999999998</v>
      </c>
      <c r="AL2" s="62">
        <v>288.51560000000001</v>
      </c>
      <c r="AM2" s="62">
        <v>3108.9814000000001</v>
      </c>
      <c r="AN2" s="62">
        <v>114.77222399999999</v>
      </c>
      <c r="AO2" s="62">
        <v>14.8171015</v>
      </c>
      <c r="AP2" s="62">
        <v>12.482082</v>
      </c>
      <c r="AQ2" s="62">
        <v>2.3350189000000001</v>
      </c>
      <c r="AR2" s="62">
        <v>7.571993</v>
      </c>
      <c r="AS2" s="62">
        <v>988.61649999999997</v>
      </c>
      <c r="AT2" s="62">
        <v>0.10941218</v>
      </c>
      <c r="AU2" s="62">
        <v>2.0710242000000001</v>
      </c>
      <c r="AV2" s="62">
        <v>166.48244</v>
      </c>
      <c r="AW2" s="62">
        <v>44.36045</v>
      </c>
      <c r="AX2" s="62">
        <v>0.17346047000000001</v>
      </c>
      <c r="AY2" s="62">
        <v>0.69420314000000005</v>
      </c>
      <c r="AZ2" s="62">
        <v>226.64166</v>
      </c>
      <c r="BA2" s="62">
        <v>48.122498</v>
      </c>
      <c r="BB2" s="62">
        <v>13.298933999999999</v>
      </c>
      <c r="BC2" s="62">
        <v>13.880034</v>
      </c>
      <c r="BD2" s="62">
        <v>20.933413000000002</v>
      </c>
      <c r="BE2" s="62">
        <v>1.6983546</v>
      </c>
      <c r="BF2" s="62">
        <v>10.293785</v>
      </c>
      <c r="BG2" s="62">
        <v>0</v>
      </c>
      <c r="BH2" s="62">
        <v>5.1040000000000002E-2</v>
      </c>
      <c r="BI2" s="62">
        <v>3.8316580000000003E-2</v>
      </c>
      <c r="BJ2" s="62">
        <v>0.13897814</v>
      </c>
      <c r="BK2" s="62">
        <v>0</v>
      </c>
      <c r="BL2" s="62">
        <v>0.42934319999999998</v>
      </c>
      <c r="BM2" s="62">
        <v>4.2785510000000002</v>
      </c>
      <c r="BN2" s="62">
        <v>1.2609617</v>
      </c>
      <c r="BO2" s="62">
        <v>63.996760000000002</v>
      </c>
      <c r="BP2" s="62">
        <v>11.918256</v>
      </c>
      <c r="BQ2" s="62">
        <v>21.036792999999999</v>
      </c>
      <c r="BR2" s="62">
        <v>74.585589999999996</v>
      </c>
      <c r="BS2" s="62">
        <v>28.0975</v>
      </c>
      <c r="BT2" s="62">
        <v>15.882208</v>
      </c>
      <c r="BU2" s="62">
        <v>0.25367351999999999</v>
      </c>
      <c r="BV2" s="62">
        <v>2.9015038E-2</v>
      </c>
      <c r="BW2" s="62">
        <v>1.0241092000000001</v>
      </c>
      <c r="BX2" s="62">
        <v>1.1683867999999999</v>
      </c>
      <c r="BY2" s="62">
        <v>9.5771099999999998E-2</v>
      </c>
      <c r="BZ2" s="62">
        <v>6.6892649999999998E-4</v>
      </c>
      <c r="CA2" s="62">
        <v>0.76825259999999995</v>
      </c>
      <c r="CB2" s="62">
        <v>1.7067583000000001E-2</v>
      </c>
      <c r="CC2" s="62">
        <v>6.7204470000000002E-2</v>
      </c>
      <c r="CD2" s="62">
        <v>0.70841620000000005</v>
      </c>
      <c r="CE2" s="62">
        <v>0.10382585</v>
      </c>
      <c r="CF2" s="62">
        <v>0.16761114999999999</v>
      </c>
      <c r="CG2" s="62">
        <v>0</v>
      </c>
      <c r="CH2" s="62">
        <v>1.4781259999999999E-2</v>
      </c>
      <c r="CI2" s="62">
        <v>1.2665936999999999E-3</v>
      </c>
      <c r="CJ2" s="62">
        <v>1.5035231</v>
      </c>
      <c r="CK2" s="62">
        <v>2.1411432000000001E-2</v>
      </c>
      <c r="CL2" s="62">
        <v>2.1692638</v>
      </c>
      <c r="CM2" s="62">
        <v>3.6129335999999999</v>
      </c>
      <c r="CN2" s="62">
        <v>2119.8516</v>
      </c>
      <c r="CO2" s="62">
        <v>3897.7768999999998</v>
      </c>
      <c r="CP2" s="62">
        <v>2901.3627999999999</v>
      </c>
      <c r="CQ2" s="62">
        <v>766.53790000000004</v>
      </c>
      <c r="CR2" s="62">
        <v>404.82961999999998</v>
      </c>
      <c r="CS2" s="62">
        <v>257.53116</v>
      </c>
      <c r="CT2" s="62">
        <v>2286.1725999999999</v>
      </c>
      <c r="CU2" s="62">
        <v>1660.3533</v>
      </c>
      <c r="CV2" s="62">
        <v>822.15436</v>
      </c>
      <c r="CW2" s="62">
        <v>1946.9806000000001</v>
      </c>
      <c r="CX2" s="62">
        <v>573.64966000000004</v>
      </c>
      <c r="CY2" s="62">
        <v>2291.143</v>
      </c>
      <c r="CZ2" s="62">
        <v>1516.3047999999999</v>
      </c>
      <c r="DA2" s="62">
        <v>3667.9054999999998</v>
      </c>
      <c r="DB2" s="62">
        <v>2722.1453000000001</v>
      </c>
      <c r="DC2" s="62">
        <v>6168.8649999999998</v>
      </c>
      <c r="DD2" s="62">
        <v>9910.8590000000004</v>
      </c>
      <c r="DE2" s="62">
        <v>2066.3494000000001</v>
      </c>
      <c r="DF2" s="62">
        <v>3206.5417000000002</v>
      </c>
      <c r="DG2" s="62">
        <v>2414.3429999999998</v>
      </c>
      <c r="DH2" s="62">
        <v>49.462685</v>
      </c>
      <c r="DI2" s="62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48.122498</v>
      </c>
      <c r="B6">
        <f>BB2</f>
        <v>13.298933999999999</v>
      </c>
      <c r="C6">
        <f>BC2</f>
        <v>13.880034</v>
      </c>
      <c r="D6">
        <f>BD2</f>
        <v>20.933413000000002</v>
      </c>
    </row>
    <row r="7" spans="1:113">
      <c r="B7">
        <f>ROUND(B6/MAX($B$6,$C$6,$D$6),1)</f>
        <v>0.6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>
      <c r="A2" s="55" t="s">
        <v>256</v>
      </c>
      <c r="B2" s="56">
        <v>20218</v>
      </c>
      <c r="C2" s="57">
        <f ca="1">YEAR(TODAY())-YEAR(B2)+IF(TODAY()&gt;=DATE(YEAR(TODAY()),MONTH(B2),DAY(B2)),0,-1)</f>
        <v>64</v>
      </c>
      <c r="E2" s="53">
        <v>150.9</v>
      </c>
      <c r="F2" s="54" t="s">
        <v>40</v>
      </c>
      <c r="G2" s="53">
        <v>53</v>
      </c>
      <c r="H2" s="52" t="s">
        <v>42</v>
      </c>
      <c r="I2" s="73">
        <f>ROUND(G3/E3^2,1)</f>
        <v>23.3</v>
      </c>
    </row>
    <row r="3" spans="1:9">
      <c r="E3" s="52">
        <f>E2/100</f>
        <v>1.5090000000000001</v>
      </c>
      <c r="F3" s="52" t="s">
        <v>41</v>
      </c>
      <c r="G3" s="52">
        <f>G2</f>
        <v>53</v>
      </c>
      <c r="H3" s="52" t="s">
        <v>42</v>
      </c>
      <c r="I3" s="73"/>
    </row>
    <row r="4" spans="1:9">
      <c r="A4" t="s">
        <v>274</v>
      </c>
    </row>
    <row r="5" spans="1:9">
      <c r="B5" s="61">
        <v>43738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/>
  <cols>
    <col min="5" max="6" width="9" customWidth="1"/>
  </cols>
  <sheetData>
    <row r="1" spans="1:14" ht="41.25" customHeight="1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>
      <c r="E2" s="75" t="str">
        <f>'DRIs DATA'!B1</f>
        <v>(설문지 : FFQ 95문항 설문지, 사용자 : 박영희, ID : H1900068)</v>
      </c>
      <c r="F2" s="75"/>
      <c r="G2" s="75"/>
      <c r="H2" s="75"/>
      <c r="I2" s="75"/>
      <c r="J2" s="75"/>
    </row>
    <row r="3" spans="1:14" ht="8.1" customHeight="1"/>
    <row r="4" spans="1:14">
      <c r="K4" t="s">
        <v>2</v>
      </c>
      <c r="L4" t="str">
        <f>'DRIs DATA'!H1</f>
        <v>2020년 02월 17일 15:18:46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I16" sqref="I16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54" t="s">
        <v>197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>
      <c r="A5" s="6"/>
      <c r="B5" s="156" t="s">
        <v>30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8" customHeight="1"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</row>
    <row r="7" spans="1:19" ht="18" customHeight="1"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46" t="s">
        <v>31</v>
      </c>
      <c r="D10" s="146"/>
      <c r="E10" s="147"/>
      <c r="F10" s="145">
        <f>'개인정보 및 신체계측 입력'!B5</f>
        <v>43738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>
      <c r="C11" s="150"/>
      <c r="D11" s="150"/>
      <c r="E11" s="151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>
      <c r="C12" s="146" t="s">
        <v>33</v>
      </c>
      <c r="D12" s="146"/>
      <c r="E12" s="147"/>
      <c r="F12" s="152">
        <f ca="1">'개인정보 및 신체계측 입력'!C2</f>
        <v>64</v>
      </c>
      <c r="G12" s="152"/>
      <c r="H12" s="152"/>
      <c r="I12" s="152"/>
      <c r="K12" s="123">
        <f>'개인정보 및 신체계측 입력'!E2</f>
        <v>150.9</v>
      </c>
      <c r="L12" s="124"/>
      <c r="M12" s="117">
        <f>'개인정보 및 신체계측 입력'!G2</f>
        <v>53</v>
      </c>
      <c r="N12" s="118"/>
      <c r="O12" s="113" t="s">
        <v>272</v>
      </c>
      <c r="P12" s="107"/>
      <c r="Q12" s="110">
        <f>'개인정보 및 신체계측 입력'!I2</f>
        <v>23.3</v>
      </c>
      <c r="R12" s="110"/>
      <c r="S12" s="110"/>
    </row>
    <row r="13" spans="1:19" ht="18" customHeight="1" thickBot="1">
      <c r="C13" s="148"/>
      <c r="D13" s="148"/>
      <c r="E13" s="149"/>
      <c r="F13" s="153"/>
      <c r="G13" s="153"/>
      <c r="H13" s="153"/>
      <c r="I13" s="15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>
      <c r="C14" s="150" t="s">
        <v>32</v>
      </c>
      <c r="D14" s="150"/>
      <c r="E14" s="151"/>
      <c r="F14" s="111" t="str">
        <f>MID('DRIs DATA'!B1,28,3)</f>
        <v>박영희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>
      <c r="C15" s="148"/>
      <c r="D15" s="148"/>
      <c r="E15" s="149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42" t="s">
        <v>44</v>
      </c>
      <c r="E36" s="142"/>
      <c r="F36" s="142"/>
      <c r="G36" s="142"/>
      <c r="H36" s="142"/>
      <c r="I36" s="35">
        <f>'DRIs DATA'!F8</f>
        <v>64.597999999999999</v>
      </c>
      <c r="J36" s="143" t="s">
        <v>45</v>
      </c>
      <c r="K36" s="143"/>
      <c r="L36" s="143"/>
      <c r="M36" s="143"/>
      <c r="N36" s="36"/>
      <c r="O36" s="141" t="s">
        <v>46</v>
      </c>
      <c r="P36" s="141"/>
      <c r="Q36" s="141"/>
      <c r="R36" s="141"/>
      <c r="S36" s="141"/>
      <c r="T36" s="6"/>
    </row>
    <row r="37" spans="2:20" ht="18" customHeight="1">
      <c r="B37" s="12"/>
      <c r="C37" s="138" t="s">
        <v>183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42" t="s">
        <v>44</v>
      </c>
      <c r="E41" s="142"/>
      <c r="F41" s="142"/>
      <c r="G41" s="142"/>
      <c r="H41" s="142"/>
      <c r="I41" s="35">
        <f>'DRIs DATA'!G8</f>
        <v>16.105</v>
      </c>
      <c r="J41" s="143" t="s">
        <v>45</v>
      </c>
      <c r="K41" s="143"/>
      <c r="L41" s="143"/>
      <c r="M41" s="143"/>
      <c r="N41" s="36"/>
      <c r="O41" s="140" t="s">
        <v>50</v>
      </c>
      <c r="P41" s="140"/>
      <c r="Q41" s="140"/>
      <c r="R41" s="140"/>
      <c r="S41" s="140"/>
      <c r="T41" s="6"/>
    </row>
    <row r="42" spans="2:20" ht="18" customHeight="1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4" t="s">
        <v>44</v>
      </c>
      <c r="E46" s="144"/>
      <c r="F46" s="144"/>
      <c r="G46" s="144"/>
      <c r="H46" s="144"/>
      <c r="I46" s="35">
        <f>'DRIs DATA'!H8</f>
        <v>19.297000000000001</v>
      </c>
      <c r="J46" s="143" t="s">
        <v>45</v>
      </c>
      <c r="K46" s="143"/>
      <c r="L46" s="143"/>
      <c r="M46" s="143"/>
      <c r="N46" s="36"/>
      <c r="O46" s="140" t="s">
        <v>49</v>
      </c>
      <c r="P46" s="140"/>
      <c r="Q46" s="140"/>
      <c r="R46" s="140"/>
      <c r="S46" s="140"/>
      <c r="T46" s="6"/>
    </row>
    <row r="47" spans="2:20" ht="18" customHeight="1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8" t="s">
        <v>165</v>
      </c>
      <c r="D69" s="158"/>
      <c r="E69" s="158"/>
      <c r="F69" s="158"/>
      <c r="G69" s="158"/>
      <c r="H69" s="142" t="s">
        <v>171</v>
      </c>
      <c r="I69" s="142"/>
      <c r="J69" s="142"/>
      <c r="K69" s="37">
        <f>ROUND('그룹 전체 사용자의 일일 입력'!B6/MAX('그룹 전체 사용자의 일일 입력'!$B$6,'그룹 전체 사용자의 일일 입력'!$C$6,'그룹 전체 사용자의 일일 입력'!$D$6),1)</f>
        <v>0.6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0.7</v>
      </c>
      <c r="N69" s="37" t="s">
        <v>54</v>
      </c>
      <c r="O69" s="159">
        <f>ROUND('그룹 전체 사용자의 일일 입력'!D6/MAX('그룹 전체 사용자의 일일 입력'!$B$6,'그룹 전체 사용자의 일일 입력'!$C$6,'그룹 전체 사용자의 일일 입력'!$D$6),1)</f>
        <v>1</v>
      </c>
      <c r="P69" s="159"/>
      <c r="Q69" s="38" t="s">
        <v>55</v>
      </c>
      <c r="R69" s="36"/>
      <c r="S69" s="36"/>
      <c r="T69" s="6"/>
    </row>
    <row r="70" spans="2:21" ht="18" customHeight="1" thickBot="1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8" t="s">
        <v>52</v>
      </c>
      <c r="D72" s="158"/>
      <c r="E72" s="158"/>
      <c r="F72" s="158"/>
      <c r="G72" s="158"/>
      <c r="H72" s="39"/>
      <c r="I72" s="142" t="s">
        <v>53</v>
      </c>
      <c r="J72" s="142"/>
      <c r="K72" s="37">
        <f>ROUND('DRIs DATA'!L8,1)</f>
        <v>22.5</v>
      </c>
      <c r="L72" s="37" t="s">
        <v>54</v>
      </c>
      <c r="M72" s="37">
        <f>ROUND('DRIs DATA'!K8,1)</f>
        <v>13.5</v>
      </c>
      <c r="N72" s="143" t="s">
        <v>55</v>
      </c>
      <c r="O72" s="143"/>
      <c r="P72" s="143"/>
      <c r="Q72" s="143"/>
      <c r="R72" s="40"/>
      <c r="S72" s="36"/>
      <c r="T72" s="6"/>
    </row>
    <row r="73" spans="2:21" ht="18" customHeight="1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>
      <c r="B94" s="137" t="s">
        <v>172</v>
      </c>
      <c r="C94" s="135"/>
      <c r="D94" s="135"/>
      <c r="E94" s="135"/>
      <c r="F94" s="95">
        <f>ROUND('DRIs DATA'!F16/'DRIs DATA'!C16*100,2)</f>
        <v>87.14</v>
      </c>
      <c r="G94" s="95"/>
      <c r="H94" s="135" t="s">
        <v>168</v>
      </c>
      <c r="I94" s="135"/>
      <c r="J94" s="136"/>
      <c r="L94" s="137" t="s">
        <v>172</v>
      </c>
      <c r="M94" s="135"/>
      <c r="N94" s="135"/>
      <c r="O94" s="135"/>
      <c r="P94" s="135"/>
      <c r="Q94" s="23">
        <f>ROUND('DRIs DATA'!M16/'DRIs DATA'!K16*100,2)</f>
        <v>173.12</v>
      </c>
      <c r="R94" s="135" t="s">
        <v>168</v>
      </c>
      <c r="S94" s="135"/>
      <c r="T94" s="136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>
      <c r="B121" s="44" t="s">
        <v>172</v>
      </c>
      <c r="C121" s="16"/>
      <c r="D121" s="16"/>
      <c r="E121" s="15"/>
      <c r="F121" s="95">
        <f>ROUND('DRIs DATA'!F26/'DRIs DATA'!C26*100,2)</f>
        <v>123.49</v>
      </c>
      <c r="G121" s="95"/>
      <c r="H121" s="135" t="s">
        <v>167</v>
      </c>
      <c r="I121" s="135"/>
      <c r="J121" s="136"/>
      <c r="L121" s="43" t="s">
        <v>172</v>
      </c>
      <c r="M121" s="20"/>
      <c r="N121" s="20"/>
      <c r="O121" s="23"/>
      <c r="P121" s="6"/>
      <c r="Q121" s="59">
        <f>ROUND('DRIs DATA'!AH26/'DRIs DATA'!AE26*100,2)</f>
        <v>94.64</v>
      </c>
      <c r="R121" s="135" t="s">
        <v>167</v>
      </c>
      <c r="S121" s="135"/>
      <c r="T121" s="136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ht="17.25" thickBot="1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>
      <c r="B172" s="43" t="s">
        <v>172</v>
      </c>
      <c r="C172" s="20"/>
      <c r="D172" s="20"/>
      <c r="E172" s="6"/>
      <c r="F172" s="95">
        <f>ROUND('DRIs DATA'!F36/'DRIs DATA'!C36*100,2)</f>
        <v>79.86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391.49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>
      <c r="B197" s="43" t="s">
        <v>172</v>
      </c>
      <c r="C197" s="20"/>
      <c r="D197" s="20"/>
      <c r="E197" s="6"/>
      <c r="F197" s="95">
        <f>ROUND('DRIs DATA'!F46/'DRIs DATA'!C46*100,2)</f>
        <v>148.16999999999999</v>
      </c>
      <c r="G197" s="95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>
      <c r="K205" s="10"/>
    </row>
    <row r="206" spans="2:20" ht="18" customHeight="1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1800</v>
      </c>
      <c r="J209" s="6" t="s">
        <v>190</v>
      </c>
      <c r="K209" s="6"/>
      <c r="L209" s="6"/>
      <c r="M209" s="6"/>
      <c r="N209" s="6"/>
    </row>
    <row r="210" spans="2:14" ht="18" customHeight="1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2020-01-30T05:29:51Z</cp:lastPrinted>
  <dcterms:created xsi:type="dcterms:W3CDTF">2015-06-13T08:19:18Z</dcterms:created>
  <dcterms:modified xsi:type="dcterms:W3CDTF">2020-02-21T07:04:36Z</dcterms:modified>
</cp:coreProperties>
</file>