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4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<sst xmlns="http://schemas.openxmlformats.org/spreadsheetml/2006/main" count="692" uniqueCount="337">
  <si>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</si>
  <si>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</si>
  <si>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</si>
  <si>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</si>
  <si>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</si>
  <si>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</si>
  <si>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</si>
  <si>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</si>
  <si>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</si>
  <si>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</si>
  <si>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</si>
  <si>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</si>
  <si>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</si>
  <si>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</si>
  <si>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</si>
  <si>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</si>
  <si>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</si>
  <si>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</si>
  <si>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</si>
  <si>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</si>
  <si>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</si>
  <si>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</si>
  <si>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</si>
  <si>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</si>
  <si>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</si>
  <si>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</si>
  <si>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</si>
  <si>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</si>
  <si>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</si>
  <si>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</si>
  <si>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</si>
  <si>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</si>
  <si>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</si>
  <si>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</si>
  <si>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</si>
  <si>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</si>
  <si>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</si>
  <si>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</si>
  <si>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</si>
  <si>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</si>
  <si>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</si>
  <si>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</si>
  <si>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</si>
  <si>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</si>
  <si>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</si>
  <si>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</si>
  <si>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</si>
  <si>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</si>
  <si>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</si>
  <si>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</si>
  <si>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</si>
  <si>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</si>
  <si>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</si>
  <si>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</si>
  <si>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</si>
  <si>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</si>
  <si>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</si>
  <si>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</si>
  <si>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</si>
  <si>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</si>
  <si>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</si>
  <si>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</si>
  <si>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</si>
  <si>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</si>
  <si>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</si>
  <si>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</si>
  <si>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</si>
  <si>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</si>
  <si>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</si>
  <si>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</si>
  <si>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</si>
  <si>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</si>
  <si>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</si>
  <si>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</si>
  <si>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</si>
  <si>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</si>
  <si>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</si>
  <si>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</si>
  <si>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</si>
  <si>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</si>
  <si>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</si>
  <si>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</si>
  <si>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</si>
  <si>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</si>
  <si>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</si>
  <si>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</si>
  <si>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</si>
  <si>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</si>
  <si>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</si>
  <si>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</si>
  <si>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</si>
  <si>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</si>
  <si>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</si>
  <si>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</si>
  <si>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</si>
  <si>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</si>
  <si>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</si>
  <si>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</si>
  <si>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</si>
  <si>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</si>
  <si>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</si>
  <si>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</si>
  <si>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</si>
  <si>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</si>
  <si>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</si>
  <si>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</si>
  <si>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</si>
  <si>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</si>
  <si>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</si>
  <si>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</si>
  <si>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</si>
  <si>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</si>
  <si>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</si>
  <si>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</si>
  <si>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</si>
  <si>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</si>
  <si>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</si>
  <si>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</si>
  <si>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</si>
  <si>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</si>
  <si>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</si>
  <si>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</si>
  <si>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</si>
  <si>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</si>
  <si>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</si>
  <si>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</si>
  <si>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</si>
  <si>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</si>
  <si>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</si>
  <si>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</si>
  <si>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</si>
  <si>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</si>
  <si>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</si>
  <si>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</si>
  <si>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</si>
  <si>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</si>
  <si>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</si>
  <si>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</si>
  <si>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</si>
  <si>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</si>
  <si>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</si>
  <si>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</si>
  <si>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</si>
  <si>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</si>
  <si>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</si>
  <si>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</si>
  <si>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</si>
  <si>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</si>
  <si>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</si>
  <si>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</si>
  <si>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</si>
  <si>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</si>
  <si>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</si>
  <si>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</si>
  <si>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</si>
  <si>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</si>
  <si>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</si>
  <si>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</si>
  <si>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</si>
  <si>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</si>
  <si>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</si>
  <si>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</si>
  <si>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</si>
  <si>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</si>
  <si>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</si>
  <si>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</si>
  <si>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</si>
  <si>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</si>
  <si>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</si>
  <si>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</si>
  <si>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</si>
  <si>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</si>
  <si>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</si>
  <si>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</si>
  <si>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</si>
  <si>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</si>
  <si>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</si>
  <si>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</si>
  <si>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</si>
  <si>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</si>
  <si>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</si>
  <si>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</si>
  <si>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</si>
  <si>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</si>
  <si>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</si>
  <si>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</si>
  <si>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</si>
  <si>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</si>
  <si>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</si>
  <si>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</si>
  <si>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</si>
  <si>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</si>
  <si>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</si>
  <si>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</si>
  <si>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</si>
  <si>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</si>
  <si>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</si>
  <si>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</si>
  <si>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</si>
  <si>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</si>
  <si>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</si>
  <si>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</si>
  <si>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</si>
  <si>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</si>
  <si>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</si>
  <si>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</si>
  <si>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</si>
  <si>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</si>
  <si>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</si>
  <si>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</si>
  <si>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</si>
  <si>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</si>
  <si>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</si>
  <si>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</si>
  <si>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</si>
  <si>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</si>
  <si>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</si>
  <si>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</si>
  <si>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</si>
  <si>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</si>
  <si>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</si>
  <si>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</si>
  <si>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</si>
  <si>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</si>
  <si>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</si>
  <si>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</si>
  <si>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</si>
  <si>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</si>
  <si>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</si>
  <si>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</si>
  <si>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</si>
  <si>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</si>
  <si>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</si>
  <si>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</si>
  <si>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</si>
  <si>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</si>
  <si>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</si>
  <si>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</si>
  <si>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</si>
  <si>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</si>
  <si>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</si>
  <si>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</si>
  <si>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</si>
  <si>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</si>
  <si>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</si>
  <si>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</si>
  <si>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</si>
  <si>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</si>
  <si>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</si>
  <si>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</si>
  <si>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</si>
  <si>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</si>
  <si>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</si>
  <si>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</si>
  <si>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</si>
  <si>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</si>
  <si>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</si>
  <si>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</si>
  <si>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</si>
  <si>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</si>
  <si>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</si>
  <si>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</si>
  <si>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</si>
  <si>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</si>
  <si>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</si>
  <si>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</si>
  <si>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</si>
  <si>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</si>
  <si>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</si>
  <si>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</si>
  <si>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</si>
  <si>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</si>
  <si>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</si>
  <si>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</si>
  <si>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</si>
  <si>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</si>
  <si>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</si>
  <si>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</si>
  <si>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</si>
  <si>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</si>
  <si>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</si>
  <si>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</si>
  <si>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</si>
  <si>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</si>
  <si>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</si>
  <si>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</si>
  <si>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</si>
  <si>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</si>
  <si>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</si>
  <si>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</si>
  <si>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</si>
  <si>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</si>
  <si>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</si>
  <si>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</si>
  <si>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</si>
  <si>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</si>
  <si>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</si>
  <si>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</si>
  <si>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</si>
  <si>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</si>
  <si>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</si>
  <si>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</si>
  <si>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</si>
  <si>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</si>
  <si>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</si>
  <si>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</si>
  <si>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</si>
  <si>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</si>
  <si>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</si>
  <si>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</si>
  <si>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</si>
  <si>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</si>
  <si>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</si>
  <si>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</si>
  <si>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</si>
  <si>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</si>
  <si>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</si>
  <si>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</si>
  <si>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</si>
  <si>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</si>
  <si>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</si>
  <si>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</si>
  <si>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</si>
  <si>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</si>
  <si>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</si>
  <si>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</si>
  <si>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</si>
  <si>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</si>
  <si>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</si>
  <si>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</si>
  <si>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(설문지 : FFQ 95문항 설문지, 사용자 : 정희정, ID : H1900077)</t>
  </si>
  <si>
    <t>2020년 02월 21일 08:41:14</t>
  </si>
  <si>
    <t>n-3불포화</t>
    <phoneticPr fontId="1" type="noConversion"/>
  </si>
  <si>
    <t>적정비율(최소)</t>
    <phoneticPr fontId="1" type="noConversion"/>
  </si>
  <si>
    <t>H1900077</t>
  </si>
  <si>
    <t>정희정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</si>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</sst>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95.090490000000003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676160"/>
        <c:axId val="79677696"/>
      </c:barChart>
      <c:catAx>
        <c:axId val="7967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677696"/>
        <c:crosses val="autoZero"/>
        <c:auto val="1"/>
        <c:lblAlgn val="ctr"/>
        <c:lblOffset val="100"/>
        <c:noMultiLvlLbl val="0"/>
      </c:catAx>
      <c:valAx>
        <c:axId val="79677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676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3.7012900000000002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4719232"/>
        <c:axId val="204720768"/>
      </c:barChart>
      <c:catAx>
        <c:axId val="20471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4720768"/>
        <c:crosses val="autoZero"/>
        <c:auto val="1"/>
        <c:lblAlgn val="ctr"/>
        <c:lblOffset val="100"/>
        <c:noMultiLvlLbl val="0"/>
      </c:catAx>
      <c:valAx>
        <c:axId val="204720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471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2.5090089999999998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12576"/>
        <c:axId val="47114112"/>
      </c:barChart>
      <c:catAx>
        <c:axId val="4711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14112"/>
        <c:crosses val="autoZero"/>
        <c:auto val="1"/>
        <c:lblAlgn val="ctr"/>
        <c:lblOffset val="100"/>
        <c:noMultiLvlLbl val="0"/>
      </c:catAx>
      <c:valAx>
        <c:axId val="47114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1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1731.1592000000001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35744"/>
        <c:axId val="47149824"/>
      </c:barChart>
      <c:catAx>
        <c:axId val="47135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49824"/>
        <c:crosses val="autoZero"/>
        <c:auto val="1"/>
        <c:lblAlgn val="ctr"/>
        <c:lblOffset val="100"/>
        <c:noMultiLvlLbl val="0"/>
      </c:catAx>
      <c:valAx>
        <c:axId val="47149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35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6279.7560000000003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59168"/>
        <c:axId val="47160704"/>
      </c:barChart>
      <c:catAx>
        <c:axId val="47159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60704"/>
        <c:crosses val="autoZero"/>
        <c:auto val="1"/>
        <c:lblAlgn val="ctr"/>
        <c:lblOffset val="100"/>
        <c:noMultiLvlLbl val="0"/>
      </c:catAx>
      <c:valAx>
        <c:axId val="4716070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59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284.40363000000002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75168"/>
        <c:axId val="47176704"/>
      </c:barChart>
      <c:catAx>
        <c:axId val="47175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76704"/>
        <c:crosses val="autoZero"/>
        <c:auto val="1"/>
        <c:lblAlgn val="ctr"/>
        <c:lblOffset val="100"/>
        <c:noMultiLvlLbl val="0"/>
      </c:catAx>
      <c:valAx>
        <c:axId val="47176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7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194.19776999999999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49920"/>
        <c:axId val="47651456"/>
      </c:barChart>
      <c:catAx>
        <c:axId val="47649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51456"/>
        <c:crosses val="autoZero"/>
        <c:auto val="1"/>
        <c:lblAlgn val="ctr"/>
        <c:lblOffset val="100"/>
        <c:noMultiLvlLbl val="0"/>
      </c:catAx>
      <c:valAx>
        <c:axId val="47651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4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17.320744000000001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78208"/>
        <c:axId val="47679744"/>
      </c:barChart>
      <c:catAx>
        <c:axId val="47678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79744"/>
        <c:crosses val="autoZero"/>
        <c:auto val="1"/>
        <c:lblAlgn val="ctr"/>
        <c:lblOffset val="100"/>
        <c:noMultiLvlLbl val="0"/>
      </c:catAx>
      <c:valAx>
        <c:axId val="47679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78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1429.3448000000001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94208"/>
        <c:axId val="47695744"/>
      </c:barChart>
      <c:catAx>
        <c:axId val="47694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95744"/>
        <c:crosses val="autoZero"/>
        <c:auto val="1"/>
        <c:lblAlgn val="ctr"/>
        <c:lblOffset val="100"/>
        <c:noMultiLvlLbl val="0"/>
      </c:catAx>
      <c:valAx>
        <c:axId val="476957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9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6.0674220000000001E-2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10208"/>
        <c:axId val="47711744"/>
      </c:barChart>
      <c:catAx>
        <c:axId val="47710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11744"/>
        <c:crosses val="autoZero"/>
        <c:auto val="1"/>
        <c:lblAlgn val="ctr"/>
        <c:lblOffset val="100"/>
        <c:noMultiLvlLbl val="0"/>
      </c:catAx>
      <c:valAx>
        <c:axId val="47711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1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5.9238453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42336"/>
        <c:axId val="47744128"/>
      </c:barChart>
      <c:catAx>
        <c:axId val="4774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44128"/>
        <c:crosses val="autoZero"/>
        <c:auto val="1"/>
        <c:lblAlgn val="ctr"/>
        <c:lblOffset val="100"/>
        <c:noMultiLvlLbl val="0"/>
      </c:catAx>
      <c:valAx>
        <c:axId val="477441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4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53.404034000000003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829888"/>
        <c:axId val="81831808"/>
      </c:barChart>
      <c:catAx>
        <c:axId val="81829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831808"/>
        <c:crosses val="autoZero"/>
        <c:auto val="1"/>
        <c:lblAlgn val="ctr"/>
        <c:lblOffset val="100"/>
        <c:noMultiLvlLbl val="0"/>
      </c:catAx>
      <c:valAx>
        <c:axId val="81831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829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269.06954999999999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58336"/>
        <c:axId val="47768320"/>
      </c:barChart>
      <c:catAx>
        <c:axId val="4775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68320"/>
        <c:crosses val="autoZero"/>
        <c:auto val="1"/>
        <c:lblAlgn val="ctr"/>
        <c:lblOffset val="100"/>
        <c:noMultiLvlLbl val="0"/>
      </c:catAx>
      <c:valAx>
        <c:axId val="47768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5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109.70536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78816"/>
        <c:axId val="47780608"/>
      </c:barChart>
      <c:catAx>
        <c:axId val="47778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80608"/>
        <c:crosses val="autoZero"/>
        <c:auto val="1"/>
        <c:lblAlgn val="ctr"/>
        <c:lblOffset val="100"/>
        <c:noMultiLvlLbl val="0"/>
      </c:catAx>
      <c:valAx>
        <c:axId val="47780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7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14.561</c:v>
                </c:pt>
                <c:pt idx="1">
                  <c:v>10.627000000000001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831680"/>
        <c:axId val="47833472"/>
      </c:barChart>
      <c:catAx>
        <c:axId val="47831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33472"/>
        <c:crosses val="autoZero"/>
        <c:auto val="1"/>
        <c:lblAlgn val="ctr"/>
        <c:lblOffset val="100"/>
        <c:noMultiLvlLbl val="0"/>
      </c:catAx>
      <c:valAx>
        <c:axId val="47833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31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14.481244</c:v>
                </c:pt>
                <c:pt idx="1">
                  <c:v>15.800344000000001</c:v>
                </c:pt>
                <c:pt idx="2">
                  <c:v>19.666029000000002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1058.0226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949312"/>
        <c:axId val="69950848"/>
      </c:barChart>
      <c:catAx>
        <c:axId val="69949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950848"/>
        <c:crosses val="autoZero"/>
        <c:auto val="1"/>
        <c:lblAlgn val="ctr"/>
        <c:lblOffset val="100"/>
        <c:noMultiLvlLbl val="0"/>
      </c:catAx>
      <c:valAx>
        <c:axId val="699508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949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31.650020000000001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961216"/>
        <c:axId val="69962752"/>
      </c:barChart>
      <c:catAx>
        <c:axId val="69961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962752"/>
        <c:crosses val="autoZero"/>
        <c:auto val="1"/>
        <c:lblAlgn val="ctr"/>
        <c:lblOffset val="100"/>
        <c:noMultiLvlLbl val="0"/>
      </c:catAx>
      <c:valAx>
        <c:axId val="69962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961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76.254999999999995</c:v>
                </c:pt>
                <c:pt idx="1">
                  <c:v>8.4830000000000005</c:v>
                </c:pt>
                <c:pt idx="2">
                  <c:v>15.262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9980928"/>
        <c:axId val="69982464"/>
      </c:barChart>
      <c:catAx>
        <c:axId val="6998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982464"/>
        <c:crosses val="autoZero"/>
        <c:auto val="1"/>
        <c:lblAlgn val="ctr"/>
        <c:lblOffset val="100"/>
        <c:noMultiLvlLbl val="0"/>
      </c:catAx>
      <c:valAx>
        <c:axId val="69982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980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2737.8696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058368"/>
        <c:axId val="70059904"/>
      </c:barChart>
      <c:catAx>
        <c:axId val="70058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059904"/>
        <c:crosses val="autoZero"/>
        <c:auto val="1"/>
        <c:lblAlgn val="ctr"/>
        <c:lblOffset val="100"/>
        <c:noMultiLvlLbl val="0"/>
      </c:catAx>
      <c:valAx>
        <c:axId val="70059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058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223.13225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082560"/>
        <c:axId val="70084096"/>
      </c:barChart>
      <c:catAx>
        <c:axId val="70082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084096"/>
        <c:crosses val="autoZero"/>
        <c:auto val="1"/>
        <c:lblAlgn val="ctr"/>
        <c:lblOffset val="100"/>
        <c:noMultiLvlLbl val="0"/>
      </c:catAx>
      <c:valAx>
        <c:axId val="700840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082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864.12750000000005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098304"/>
        <c:axId val="70104192"/>
      </c:barChart>
      <c:catAx>
        <c:axId val="70098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104192"/>
        <c:crosses val="autoZero"/>
        <c:auto val="1"/>
        <c:lblAlgn val="ctr"/>
        <c:lblOffset val="100"/>
        <c:noMultiLvlLbl val="0"/>
      </c:catAx>
      <c:valAx>
        <c:axId val="70104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098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3.5527829999999998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560384"/>
        <c:axId val="92495872"/>
      </c:barChart>
      <c:catAx>
        <c:axId val="88560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495872"/>
        <c:crosses val="autoZero"/>
        <c:auto val="1"/>
        <c:lblAlgn val="ctr"/>
        <c:lblOffset val="100"/>
        <c:noMultiLvlLbl val="0"/>
      </c:catAx>
      <c:valAx>
        <c:axId val="92495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560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12475.620999999999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118400"/>
        <c:axId val="70255360"/>
      </c:barChart>
      <c:catAx>
        <c:axId val="70118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255360"/>
        <c:crosses val="autoZero"/>
        <c:auto val="1"/>
        <c:lblAlgn val="ctr"/>
        <c:lblOffset val="100"/>
        <c:noMultiLvlLbl val="0"/>
      </c:catAx>
      <c:valAx>
        <c:axId val="70255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118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28.927247999999999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273664"/>
        <c:axId val="70279552"/>
      </c:barChart>
      <c:catAx>
        <c:axId val="7027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279552"/>
        <c:crosses val="autoZero"/>
        <c:auto val="1"/>
        <c:lblAlgn val="ctr"/>
        <c:lblOffset val="100"/>
        <c:noMultiLvlLbl val="0"/>
      </c:catAx>
      <c:valAx>
        <c:axId val="70279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273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2.8067703000000002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297856"/>
        <c:axId val="70303744"/>
      </c:barChart>
      <c:catAx>
        <c:axId val="70297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303744"/>
        <c:crosses val="autoZero"/>
        <c:auto val="1"/>
        <c:lblAlgn val="ctr"/>
        <c:lblOffset val="100"/>
        <c:noMultiLvlLbl val="0"/>
      </c:catAx>
      <c:valAx>
        <c:axId val="70303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297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405.40526999999997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0858496"/>
        <c:axId val="101065472"/>
      </c:barChart>
      <c:catAx>
        <c:axId val="10085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065472"/>
        <c:crosses val="autoZero"/>
        <c:auto val="1"/>
        <c:lblAlgn val="ctr"/>
        <c:lblOffset val="100"/>
        <c:noMultiLvlLbl val="0"/>
      </c:catAx>
      <c:valAx>
        <c:axId val="101065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0858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2.1661804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2273024"/>
        <c:axId val="102274560"/>
      </c:barChart>
      <c:catAx>
        <c:axId val="102273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274560"/>
        <c:crosses val="autoZero"/>
        <c:auto val="1"/>
        <c:lblAlgn val="ctr"/>
        <c:lblOffset val="100"/>
        <c:noMultiLvlLbl val="0"/>
      </c:catAx>
      <c:valAx>
        <c:axId val="102274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2273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25.050182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3510656"/>
        <c:axId val="132296704"/>
      </c:barChart>
      <c:catAx>
        <c:axId val="11351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296704"/>
        <c:crosses val="autoZero"/>
        <c:auto val="1"/>
        <c:lblAlgn val="ctr"/>
        <c:lblOffset val="100"/>
        <c:noMultiLvlLbl val="0"/>
      </c:catAx>
      <c:valAx>
        <c:axId val="132296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3510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2.8067703000000002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295488"/>
        <c:axId val="135521408"/>
      </c:barChart>
      <c:catAx>
        <c:axId val="133295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521408"/>
        <c:crosses val="autoZero"/>
        <c:auto val="1"/>
        <c:lblAlgn val="ctr"/>
        <c:lblOffset val="100"/>
        <c:noMultiLvlLbl val="0"/>
      </c:catAx>
      <c:valAx>
        <c:axId val="135521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29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1171.4894999999999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8590080"/>
        <c:axId val="152412160"/>
      </c:barChart>
      <c:catAx>
        <c:axId val="13859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2412160"/>
        <c:crosses val="autoZero"/>
        <c:auto val="1"/>
        <c:lblAlgn val="ctr"/>
        <c:lblOffset val="100"/>
        <c:noMultiLvlLbl val="0"/>
      </c:catAx>
      <c:valAx>
        <c:axId val="152412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859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10.962476000000001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7409664"/>
        <c:axId val="157411200"/>
      </c:barChart>
      <c:catAx>
        <c:axId val="157409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7411200"/>
        <c:crosses val="autoZero"/>
        <c:auto val="1"/>
        <c:lblAlgn val="ctr"/>
        <c:lblOffset val="100"/>
        <c:noMultiLvlLbl val="0"/>
      </c:catAx>
      <c:valAx>
        <c:axId val="157411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7409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정희정, ID : H1900077)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02월 21일 08:41:14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1800</v>
      </c>
      <c r="C6" s="60">
        <f>'DRIs DATA 입력'!C6</f>
        <v>2737.8696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95.090490000000003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53.404034000000003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76.254999999999995</v>
      </c>
      <c r="G8" s="60">
        <f>'DRIs DATA 입력'!G8</f>
        <v>8.4830000000000005</v>
      </c>
      <c r="H8" s="60">
        <f>'DRIs DATA 입력'!H8</f>
        <v>15.262</v>
      </c>
      <c r="I8" s="47"/>
      <c r="J8" s="60" t="s">
        <v>217</v>
      </c>
      <c r="K8" s="60">
        <f>'DRIs DATA 입력'!K8</f>
        <v>14.561</v>
      </c>
      <c r="L8" s="60">
        <f>'DRIs DATA 입력'!L8</f>
        <v>10.627000000000001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1058.0226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31.650020000000001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3.5527829999999998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405.40526999999997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223.13225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3.049671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2.1661804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25.050182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2.8067703000000002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1171.4894999999999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10.962476000000001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3.7012900000000002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2.5090089999999998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864.12750000000005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1731.1592000000001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12475.620999999999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6279.7560000000003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284.40363000000002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194.19776999999999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28.927247999999999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17.320744000000001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1429.3448000000001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6.0674220000000001E-2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5.9238453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269.06954999999999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109.70536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2" sqref="I52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276</v>
      </c>
      <c r="B1" s="62" t="s">
        <v>330</v>
      </c>
      <c r="G1" s="63" t="s">
        <v>277</v>
      </c>
      <c r="H1" s="62" t="s">
        <v>331</v>
      </c>
    </row>
    <row r="3" spans="1:27">
      <c r="A3" s="72" t="s">
        <v>278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>
      <c r="A4" s="70" t="s">
        <v>279</v>
      </c>
      <c r="B4" s="70"/>
      <c r="C4" s="70"/>
      <c r="E4" s="67" t="s">
        <v>280</v>
      </c>
      <c r="F4" s="68"/>
      <c r="G4" s="68"/>
      <c r="H4" s="69"/>
      <c r="J4" s="67" t="s">
        <v>281</v>
      </c>
      <c r="K4" s="68"/>
      <c r="L4" s="69"/>
      <c r="N4" s="70" t="s">
        <v>47</v>
      </c>
      <c r="O4" s="70"/>
      <c r="P4" s="70"/>
      <c r="Q4" s="70"/>
      <c r="R4" s="70"/>
      <c r="S4" s="70"/>
      <c r="U4" s="70" t="s">
        <v>282</v>
      </c>
      <c r="V4" s="70"/>
      <c r="W4" s="70"/>
      <c r="X4" s="70"/>
      <c r="Y4" s="70"/>
      <c r="Z4" s="70"/>
    </row>
    <row r="5" spans="1:27">
      <c r="A5" s="66"/>
      <c r="B5" s="66" t="s">
        <v>283</v>
      </c>
      <c r="C5" s="66" t="s">
        <v>284</v>
      </c>
      <c r="E5" s="66"/>
      <c r="F5" s="66" t="s">
        <v>51</v>
      </c>
      <c r="G5" s="66" t="s">
        <v>285</v>
      </c>
      <c r="H5" s="66" t="s">
        <v>47</v>
      </c>
      <c r="J5" s="66"/>
      <c r="K5" s="66" t="s">
        <v>332</v>
      </c>
      <c r="L5" s="66" t="s">
        <v>286</v>
      </c>
      <c r="N5" s="66"/>
      <c r="O5" s="66" t="s">
        <v>287</v>
      </c>
      <c r="P5" s="66" t="s">
        <v>288</v>
      </c>
      <c r="Q5" s="66" t="s">
        <v>289</v>
      </c>
      <c r="R5" s="66" t="s">
        <v>290</v>
      </c>
      <c r="S5" s="66" t="s">
        <v>284</v>
      </c>
      <c r="U5" s="66"/>
      <c r="V5" s="66" t="s">
        <v>287</v>
      </c>
      <c r="W5" s="66" t="s">
        <v>288</v>
      </c>
      <c r="X5" s="66" t="s">
        <v>289</v>
      </c>
      <c r="Y5" s="66" t="s">
        <v>290</v>
      </c>
      <c r="Z5" s="66" t="s">
        <v>284</v>
      </c>
    </row>
    <row r="6" spans="1:27">
      <c r="A6" s="66" t="s">
        <v>279</v>
      </c>
      <c r="B6" s="66">
        <v>1800</v>
      </c>
      <c r="C6" s="66">
        <v>2737.8696</v>
      </c>
      <c r="E6" s="66" t="s">
        <v>333</v>
      </c>
      <c r="F6" s="66">
        <v>55</v>
      </c>
      <c r="G6" s="66">
        <v>15</v>
      </c>
      <c r="H6" s="66">
        <v>7</v>
      </c>
      <c r="J6" s="66" t="s">
        <v>333</v>
      </c>
      <c r="K6" s="66">
        <v>0.1</v>
      </c>
      <c r="L6" s="66">
        <v>4</v>
      </c>
      <c r="N6" s="66" t="s">
        <v>291</v>
      </c>
      <c r="O6" s="66">
        <v>40</v>
      </c>
      <c r="P6" s="66">
        <v>50</v>
      </c>
      <c r="Q6" s="66">
        <v>0</v>
      </c>
      <c r="R6" s="66">
        <v>0</v>
      </c>
      <c r="S6" s="66">
        <v>95.090490000000003</v>
      </c>
      <c r="U6" s="66" t="s">
        <v>292</v>
      </c>
      <c r="V6" s="66">
        <v>0</v>
      </c>
      <c r="W6" s="66">
        <v>0</v>
      </c>
      <c r="X6" s="66">
        <v>20</v>
      </c>
      <c r="Y6" s="66">
        <v>0</v>
      </c>
      <c r="Z6" s="66">
        <v>53.404034000000003</v>
      </c>
    </row>
    <row r="7" spans="1:27">
      <c r="E7" s="66" t="s">
        <v>293</v>
      </c>
      <c r="F7" s="66">
        <v>65</v>
      </c>
      <c r="G7" s="66">
        <v>30</v>
      </c>
      <c r="H7" s="66">
        <v>20</v>
      </c>
      <c r="J7" s="66" t="s">
        <v>293</v>
      </c>
      <c r="K7" s="66">
        <v>1</v>
      </c>
      <c r="L7" s="66">
        <v>10</v>
      </c>
    </row>
    <row r="8" spans="1:27">
      <c r="E8" s="66" t="s">
        <v>294</v>
      </c>
      <c r="F8" s="66">
        <v>76.254999999999995</v>
      </c>
      <c r="G8" s="66">
        <v>8.4830000000000005</v>
      </c>
      <c r="H8" s="66">
        <v>15.262</v>
      </c>
      <c r="J8" s="66" t="s">
        <v>294</v>
      </c>
      <c r="K8" s="66">
        <v>14.561</v>
      </c>
      <c r="L8" s="66">
        <v>10.627000000000001</v>
      </c>
    </row>
    <row r="13" spans="1:27">
      <c r="A13" s="71" t="s">
        <v>295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>
      <c r="A14" s="70" t="s">
        <v>296</v>
      </c>
      <c r="B14" s="70"/>
      <c r="C14" s="70"/>
      <c r="D14" s="70"/>
      <c r="E14" s="70"/>
      <c r="F14" s="70"/>
      <c r="H14" s="70" t="s">
        <v>297</v>
      </c>
      <c r="I14" s="70"/>
      <c r="J14" s="70"/>
      <c r="K14" s="70"/>
      <c r="L14" s="70"/>
      <c r="M14" s="70"/>
      <c r="O14" s="70" t="s">
        <v>298</v>
      </c>
      <c r="P14" s="70"/>
      <c r="Q14" s="70"/>
      <c r="R14" s="70"/>
      <c r="S14" s="70"/>
      <c r="T14" s="70"/>
      <c r="V14" s="70" t="s">
        <v>299</v>
      </c>
      <c r="W14" s="70"/>
      <c r="X14" s="70"/>
      <c r="Y14" s="70"/>
      <c r="Z14" s="70"/>
      <c r="AA14" s="70"/>
    </row>
    <row r="15" spans="1:27">
      <c r="A15" s="66"/>
      <c r="B15" s="66" t="s">
        <v>287</v>
      </c>
      <c r="C15" s="66" t="s">
        <v>288</v>
      </c>
      <c r="D15" s="66" t="s">
        <v>289</v>
      </c>
      <c r="E15" s="66" t="s">
        <v>290</v>
      </c>
      <c r="F15" s="66" t="s">
        <v>284</v>
      </c>
      <c r="H15" s="66"/>
      <c r="I15" s="66" t="s">
        <v>287</v>
      </c>
      <c r="J15" s="66" t="s">
        <v>288</v>
      </c>
      <c r="K15" s="66" t="s">
        <v>289</v>
      </c>
      <c r="L15" s="66" t="s">
        <v>290</v>
      </c>
      <c r="M15" s="66" t="s">
        <v>284</v>
      </c>
      <c r="O15" s="66"/>
      <c r="P15" s="66" t="s">
        <v>287</v>
      </c>
      <c r="Q15" s="66" t="s">
        <v>288</v>
      </c>
      <c r="R15" s="66" t="s">
        <v>289</v>
      </c>
      <c r="S15" s="66" t="s">
        <v>290</v>
      </c>
      <c r="T15" s="66" t="s">
        <v>284</v>
      </c>
      <c r="V15" s="66"/>
      <c r="W15" s="66" t="s">
        <v>287</v>
      </c>
      <c r="X15" s="66" t="s">
        <v>288</v>
      </c>
      <c r="Y15" s="66" t="s">
        <v>289</v>
      </c>
      <c r="Z15" s="66" t="s">
        <v>290</v>
      </c>
      <c r="AA15" s="66" t="s">
        <v>284</v>
      </c>
    </row>
    <row r="16" spans="1:27">
      <c r="A16" s="66" t="s">
        <v>300</v>
      </c>
      <c r="B16" s="66">
        <v>430</v>
      </c>
      <c r="C16" s="66">
        <v>600</v>
      </c>
      <c r="D16" s="66">
        <v>0</v>
      </c>
      <c r="E16" s="66">
        <v>3000</v>
      </c>
      <c r="F16" s="66">
        <v>1058.0226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31.650020000000001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3.5527829999999998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405.40526999999997</v>
      </c>
    </row>
    <row r="23" spans="1:62">
      <c r="A23" s="71" t="s">
        <v>301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302</v>
      </c>
      <c r="B24" s="70"/>
      <c r="C24" s="70"/>
      <c r="D24" s="70"/>
      <c r="E24" s="70"/>
      <c r="F24" s="70"/>
      <c r="H24" s="70" t="s">
        <v>303</v>
      </c>
      <c r="I24" s="70"/>
      <c r="J24" s="70"/>
      <c r="K24" s="70"/>
      <c r="L24" s="70"/>
      <c r="M24" s="70"/>
      <c r="O24" s="70" t="s">
        <v>304</v>
      </c>
      <c r="P24" s="70"/>
      <c r="Q24" s="70"/>
      <c r="R24" s="70"/>
      <c r="S24" s="70"/>
      <c r="T24" s="70"/>
      <c r="V24" s="70" t="s">
        <v>305</v>
      </c>
      <c r="W24" s="70"/>
      <c r="X24" s="70"/>
      <c r="Y24" s="70"/>
      <c r="Z24" s="70"/>
      <c r="AA24" s="70"/>
      <c r="AC24" s="70" t="s">
        <v>306</v>
      </c>
      <c r="AD24" s="70"/>
      <c r="AE24" s="70"/>
      <c r="AF24" s="70"/>
      <c r="AG24" s="70"/>
      <c r="AH24" s="70"/>
      <c r="AJ24" s="70" t="s">
        <v>307</v>
      </c>
      <c r="AK24" s="70"/>
      <c r="AL24" s="70"/>
      <c r="AM24" s="70"/>
      <c r="AN24" s="70"/>
      <c r="AO24" s="70"/>
      <c r="AQ24" s="70" t="s">
        <v>308</v>
      </c>
      <c r="AR24" s="70"/>
      <c r="AS24" s="70"/>
      <c r="AT24" s="70"/>
      <c r="AU24" s="70"/>
      <c r="AV24" s="70"/>
      <c r="AX24" s="70" t="s">
        <v>309</v>
      </c>
      <c r="AY24" s="70"/>
      <c r="AZ24" s="70"/>
      <c r="BA24" s="70"/>
      <c r="BB24" s="70"/>
      <c r="BC24" s="70"/>
      <c r="BE24" s="70" t="s">
        <v>310</v>
      </c>
      <c r="BF24" s="70"/>
      <c r="BG24" s="70"/>
      <c r="BH24" s="70"/>
      <c r="BI24" s="70"/>
      <c r="BJ24" s="70"/>
    </row>
    <row r="25" spans="1:62">
      <c r="A25" s="66"/>
      <c r="B25" s="66" t="s">
        <v>287</v>
      </c>
      <c r="C25" s="66" t="s">
        <v>288</v>
      </c>
      <c r="D25" s="66" t="s">
        <v>289</v>
      </c>
      <c r="E25" s="66" t="s">
        <v>290</v>
      </c>
      <c r="F25" s="66" t="s">
        <v>284</v>
      </c>
      <c r="H25" s="66"/>
      <c r="I25" s="66" t="s">
        <v>287</v>
      </c>
      <c r="J25" s="66" t="s">
        <v>288</v>
      </c>
      <c r="K25" s="66" t="s">
        <v>289</v>
      </c>
      <c r="L25" s="66" t="s">
        <v>290</v>
      </c>
      <c r="M25" s="66" t="s">
        <v>284</v>
      </c>
      <c r="O25" s="66"/>
      <c r="P25" s="66" t="s">
        <v>287</v>
      </c>
      <c r="Q25" s="66" t="s">
        <v>288</v>
      </c>
      <c r="R25" s="66" t="s">
        <v>289</v>
      </c>
      <c r="S25" s="66" t="s">
        <v>290</v>
      </c>
      <c r="T25" s="66" t="s">
        <v>284</v>
      </c>
      <c r="V25" s="66"/>
      <c r="W25" s="66" t="s">
        <v>287</v>
      </c>
      <c r="X25" s="66" t="s">
        <v>288</v>
      </c>
      <c r="Y25" s="66" t="s">
        <v>289</v>
      </c>
      <c r="Z25" s="66" t="s">
        <v>290</v>
      </c>
      <c r="AA25" s="66" t="s">
        <v>284</v>
      </c>
      <c r="AC25" s="66"/>
      <c r="AD25" s="66" t="s">
        <v>287</v>
      </c>
      <c r="AE25" s="66" t="s">
        <v>288</v>
      </c>
      <c r="AF25" s="66" t="s">
        <v>289</v>
      </c>
      <c r="AG25" s="66" t="s">
        <v>290</v>
      </c>
      <c r="AH25" s="66" t="s">
        <v>284</v>
      </c>
      <c r="AJ25" s="66"/>
      <c r="AK25" s="66" t="s">
        <v>287</v>
      </c>
      <c r="AL25" s="66" t="s">
        <v>288</v>
      </c>
      <c r="AM25" s="66" t="s">
        <v>289</v>
      </c>
      <c r="AN25" s="66" t="s">
        <v>290</v>
      </c>
      <c r="AO25" s="66" t="s">
        <v>284</v>
      </c>
      <c r="AQ25" s="66"/>
      <c r="AR25" s="66" t="s">
        <v>287</v>
      </c>
      <c r="AS25" s="66" t="s">
        <v>288</v>
      </c>
      <c r="AT25" s="66" t="s">
        <v>289</v>
      </c>
      <c r="AU25" s="66" t="s">
        <v>290</v>
      </c>
      <c r="AV25" s="66" t="s">
        <v>284</v>
      </c>
      <c r="AX25" s="66"/>
      <c r="AY25" s="66" t="s">
        <v>287</v>
      </c>
      <c r="AZ25" s="66" t="s">
        <v>288</v>
      </c>
      <c r="BA25" s="66" t="s">
        <v>289</v>
      </c>
      <c r="BB25" s="66" t="s">
        <v>290</v>
      </c>
      <c r="BC25" s="66" t="s">
        <v>284</v>
      </c>
      <c r="BE25" s="66"/>
      <c r="BF25" s="66" t="s">
        <v>287</v>
      </c>
      <c r="BG25" s="66" t="s">
        <v>288</v>
      </c>
      <c r="BH25" s="66" t="s">
        <v>289</v>
      </c>
      <c r="BI25" s="66" t="s">
        <v>290</v>
      </c>
      <c r="BJ25" s="66" t="s">
        <v>284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223.13225</v>
      </c>
      <c r="H26" s="66" t="s">
        <v>9</v>
      </c>
      <c r="I26" s="66">
        <v>0.9</v>
      </c>
      <c r="J26" s="66">
        <v>1.1000000000000001</v>
      </c>
      <c r="K26" s="66">
        <v>0</v>
      </c>
      <c r="L26" s="66">
        <v>0</v>
      </c>
      <c r="M26" s="66">
        <v>3.049671</v>
      </c>
      <c r="O26" s="66" t="s">
        <v>10</v>
      </c>
      <c r="P26" s="66">
        <v>1</v>
      </c>
      <c r="Q26" s="66">
        <v>1.2</v>
      </c>
      <c r="R26" s="66">
        <v>0</v>
      </c>
      <c r="S26" s="66">
        <v>0</v>
      </c>
      <c r="T26" s="66">
        <v>2.1661804</v>
      </c>
      <c r="V26" s="66" t="s">
        <v>11</v>
      </c>
      <c r="W26" s="66">
        <v>11</v>
      </c>
      <c r="X26" s="66">
        <v>14</v>
      </c>
      <c r="Y26" s="66">
        <v>0</v>
      </c>
      <c r="Z26" s="66">
        <v>35</v>
      </c>
      <c r="AA26" s="66">
        <v>25.050182</v>
      </c>
      <c r="AC26" s="66" t="s">
        <v>12</v>
      </c>
      <c r="AD26" s="66">
        <v>1.2</v>
      </c>
      <c r="AE26" s="66">
        <v>1.4</v>
      </c>
      <c r="AF26" s="66">
        <v>0</v>
      </c>
      <c r="AG26" s="66">
        <v>100</v>
      </c>
      <c r="AH26" s="66">
        <v>2.8067703000000002</v>
      </c>
      <c r="AJ26" s="66" t="s">
        <v>311</v>
      </c>
      <c r="AK26" s="66">
        <v>320</v>
      </c>
      <c r="AL26" s="66">
        <v>400</v>
      </c>
      <c r="AM26" s="66">
        <v>0</v>
      </c>
      <c r="AN26" s="66">
        <v>1000</v>
      </c>
      <c r="AO26" s="66">
        <v>1171.4894999999999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10.962476000000001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3.7012900000000002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2.5090089999999998</v>
      </c>
    </row>
    <row r="33" spans="1:68">
      <c r="A33" s="71" t="s">
        <v>312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70" t="s">
        <v>178</v>
      </c>
      <c r="B34" s="70"/>
      <c r="C34" s="70"/>
      <c r="D34" s="70"/>
      <c r="E34" s="70"/>
      <c r="F34" s="70"/>
      <c r="H34" s="70" t="s">
        <v>313</v>
      </c>
      <c r="I34" s="70"/>
      <c r="J34" s="70"/>
      <c r="K34" s="70"/>
      <c r="L34" s="70"/>
      <c r="M34" s="70"/>
      <c r="O34" s="70" t="s">
        <v>179</v>
      </c>
      <c r="P34" s="70"/>
      <c r="Q34" s="70"/>
      <c r="R34" s="70"/>
      <c r="S34" s="70"/>
      <c r="T34" s="70"/>
      <c r="V34" s="70" t="s">
        <v>314</v>
      </c>
      <c r="W34" s="70"/>
      <c r="X34" s="70"/>
      <c r="Y34" s="70"/>
      <c r="Z34" s="70"/>
      <c r="AA34" s="70"/>
      <c r="AC34" s="70" t="s">
        <v>315</v>
      </c>
      <c r="AD34" s="70"/>
      <c r="AE34" s="70"/>
      <c r="AF34" s="70"/>
      <c r="AG34" s="70"/>
      <c r="AH34" s="70"/>
      <c r="AJ34" s="70" t="s">
        <v>316</v>
      </c>
      <c r="AK34" s="70"/>
      <c r="AL34" s="70"/>
      <c r="AM34" s="70"/>
      <c r="AN34" s="70"/>
      <c r="AO34" s="70"/>
    </row>
    <row r="35" spans="1:68">
      <c r="A35" s="66"/>
      <c r="B35" s="66" t="s">
        <v>287</v>
      </c>
      <c r="C35" s="66" t="s">
        <v>288</v>
      </c>
      <c r="D35" s="66" t="s">
        <v>289</v>
      </c>
      <c r="E35" s="66" t="s">
        <v>290</v>
      </c>
      <c r="F35" s="66" t="s">
        <v>284</v>
      </c>
      <c r="H35" s="66"/>
      <c r="I35" s="66" t="s">
        <v>287</v>
      </c>
      <c r="J35" s="66" t="s">
        <v>288</v>
      </c>
      <c r="K35" s="66" t="s">
        <v>289</v>
      </c>
      <c r="L35" s="66" t="s">
        <v>290</v>
      </c>
      <c r="M35" s="66" t="s">
        <v>284</v>
      </c>
      <c r="O35" s="66"/>
      <c r="P35" s="66" t="s">
        <v>287</v>
      </c>
      <c r="Q35" s="66" t="s">
        <v>288</v>
      </c>
      <c r="R35" s="66" t="s">
        <v>289</v>
      </c>
      <c r="S35" s="66" t="s">
        <v>290</v>
      </c>
      <c r="T35" s="66" t="s">
        <v>284</v>
      </c>
      <c r="V35" s="66"/>
      <c r="W35" s="66" t="s">
        <v>287</v>
      </c>
      <c r="X35" s="66" t="s">
        <v>288</v>
      </c>
      <c r="Y35" s="66" t="s">
        <v>289</v>
      </c>
      <c r="Z35" s="66" t="s">
        <v>290</v>
      </c>
      <c r="AA35" s="66" t="s">
        <v>284</v>
      </c>
      <c r="AC35" s="66"/>
      <c r="AD35" s="66" t="s">
        <v>287</v>
      </c>
      <c r="AE35" s="66" t="s">
        <v>288</v>
      </c>
      <c r="AF35" s="66" t="s">
        <v>289</v>
      </c>
      <c r="AG35" s="66" t="s">
        <v>290</v>
      </c>
      <c r="AH35" s="66" t="s">
        <v>284</v>
      </c>
      <c r="AJ35" s="66"/>
      <c r="AK35" s="66" t="s">
        <v>287</v>
      </c>
      <c r="AL35" s="66" t="s">
        <v>288</v>
      </c>
      <c r="AM35" s="66" t="s">
        <v>289</v>
      </c>
      <c r="AN35" s="66" t="s">
        <v>290</v>
      </c>
      <c r="AO35" s="66" t="s">
        <v>284</v>
      </c>
    </row>
    <row r="36" spans="1:68">
      <c r="A36" s="66" t="s">
        <v>17</v>
      </c>
      <c r="B36" s="66">
        <v>580</v>
      </c>
      <c r="C36" s="66">
        <v>800</v>
      </c>
      <c r="D36" s="66">
        <v>0</v>
      </c>
      <c r="E36" s="66">
        <v>2000</v>
      </c>
      <c r="F36" s="66">
        <v>864.12750000000005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1731.1592000000001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12475.620999999999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6279.7560000000003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284.40363000000002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194.19776999999999</v>
      </c>
    </row>
    <row r="43" spans="1:68">
      <c r="A43" s="71" t="s">
        <v>317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>
      <c r="A44" s="70" t="s">
        <v>318</v>
      </c>
      <c r="B44" s="70"/>
      <c r="C44" s="70"/>
      <c r="D44" s="70"/>
      <c r="E44" s="70"/>
      <c r="F44" s="70"/>
      <c r="H44" s="70" t="s">
        <v>319</v>
      </c>
      <c r="I44" s="70"/>
      <c r="J44" s="70"/>
      <c r="K44" s="70"/>
      <c r="L44" s="70"/>
      <c r="M44" s="70"/>
      <c r="O44" s="70" t="s">
        <v>320</v>
      </c>
      <c r="P44" s="70"/>
      <c r="Q44" s="70"/>
      <c r="R44" s="70"/>
      <c r="S44" s="70"/>
      <c r="T44" s="70"/>
      <c r="V44" s="70" t="s">
        <v>321</v>
      </c>
      <c r="W44" s="70"/>
      <c r="X44" s="70"/>
      <c r="Y44" s="70"/>
      <c r="Z44" s="70"/>
      <c r="AA44" s="70"/>
      <c r="AC44" s="70" t="s">
        <v>322</v>
      </c>
      <c r="AD44" s="70"/>
      <c r="AE44" s="70"/>
      <c r="AF44" s="70"/>
      <c r="AG44" s="70"/>
      <c r="AH44" s="70"/>
      <c r="AJ44" s="70" t="s">
        <v>323</v>
      </c>
      <c r="AK44" s="70"/>
      <c r="AL44" s="70"/>
      <c r="AM44" s="70"/>
      <c r="AN44" s="70"/>
      <c r="AO44" s="70"/>
      <c r="AQ44" s="70" t="s">
        <v>324</v>
      </c>
      <c r="AR44" s="70"/>
      <c r="AS44" s="70"/>
      <c r="AT44" s="70"/>
      <c r="AU44" s="70"/>
      <c r="AV44" s="70"/>
      <c r="AX44" s="70" t="s">
        <v>325</v>
      </c>
      <c r="AY44" s="70"/>
      <c r="AZ44" s="70"/>
      <c r="BA44" s="70"/>
      <c r="BB44" s="70"/>
      <c r="BC44" s="70"/>
      <c r="BE44" s="70" t="s">
        <v>326</v>
      </c>
      <c r="BF44" s="70"/>
      <c r="BG44" s="70"/>
      <c r="BH44" s="70"/>
      <c r="BI44" s="70"/>
      <c r="BJ44" s="70"/>
    </row>
    <row r="45" spans="1:68">
      <c r="A45" s="66"/>
      <c r="B45" s="66" t="s">
        <v>287</v>
      </c>
      <c r="C45" s="66" t="s">
        <v>288</v>
      </c>
      <c r="D45" s="66" t="s">
        <v>289</v>
      </c>
      <c r="E45" s="66" t="s">
        <v>290</v>
      </c>
      <c r="F45" s="66" t="s">
        <v>284</v>
      </c>
      <c r="H45" s="66"/>
      <c r="I45" s="66" t="s">
        <v>287</v>
      </c>
      <c r="J45" s="66" t="s">
        <v>288</v>
      </c>
      <c r="K45" s="66" t="s">
        <v>289</v>
      </c>
      <c r="L45" s="66" t="s">
        <v>290</v>
      </c>
      <c r="M45" s="66" t="s">
        <v>284</v>
      </c>
      <c r="O45" s="66"/>
      <c r="P45" s="66" t="s">
        <v>287</v>
      </c>
      <c r="Q45" s="66" t="s">
        <v>288</v>
      </c>
      <c r="R45" s="66" t="s">
        <v>289</v>
      </c>
      <c r="S45" s="66" t="s">
        <v>290</v>
      </c>
      <c r="T45" s="66" t="s">
        <v>284</v>
      </c>
      <c r="V45" s="66"/>
      <c r="W45" s="66" t="s">
        <v>287</v>
      </c>
      <c r="X45" s="66" t="s">
        <v>288</v>
      </c>
      <c r="Y45" s="66" t="s">
        <v>289</v>
      </c>
      <c r="Z45" s="66" t="s">
        <v>290</v>
      </c>
      <c r="AA45" s="66" t="s">
        <v>284</v>
      </c>
      <c r="AC45" s="66"/>
      <c r="AD45" s="66" t="s">
        <v>287</v>
      </c>
      <c r="AE45" s="66" t="s">
        <v>288</v>
      </c>
      <c r="AF45" s="66" t="s">
        <v>289</v>
      </c>
      <c r="AG45" s="66" t="s">
        <v>290</v>
      </c>
      <c r="AH45" s="66" t="s">
        <v>284</v>
      </c>
      <c r="AJ45" s="66"/>
      <c r="AK45" s="66" t="s">
        <v>287</v>
      </c>
      <c r="AL45" s="66" t="s">
        <v>288</v>
      </c>
      <c r="AM45" s="66" t="s">
        <v>289</v>
      </c>
      <c r="AN45" s="66" t="s">
        <v>290</v>
      </c>
      <c r="AO45" s="66" t="s">
        <v>284</v>
      </c>
      <c r="AQ45" s="66"/>
      <c r="AR45" s="66" t="s">
        <v>287</v>
      </c>
      <c r="AS45" s="66" t="s">
        <v>288</v>
      </c>
      <c r="AT45" s="66" t="s">
        <v>289</v>
      </c>
      <c r="AU45" s="66" t="s">
        <v>290</v>
      </c>
      <c r="AV45" s="66" t="s">
        <v>284</v>
      </c>
      <c r="AX45" s="66"/>
      <c r="AY45" s="66" t="s">
        <v>287</v>
      </c>
      <c r="AZ45" s="66" t="s">
        <v>288</v>
      </c>
      <c r="BA45" s="66" t="s">
        <v>289</v>
      </c>
      <c r="BB45" s="66" t="s">
        <v>290</v>
      </c>
      <c r="BC45" s="66" t="s">
        <v>284</v>
      </c>
      <c r="BE45" s="66"/>
      <c r="BF45" s="66" t="s">
        <v>287</v>
      </c>
      <c r="BG45" s="66" t="s">
        <v>288</v>
      </c>
      <c r="BH45" s="66" t="s">
        <v>289</v>
      </c>
      <c r="BI45" s="66" t="s">
        <v>290</v>
      </c>
      <c r="BJ45" s="66" t="s">
        <v>284</v>
      </c>
    </row>
    <row r="46" spans="1:68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28.927247999999999</v>
      </c>
      <c r="H46" s="66" t="s">
        <v>24</v>
      </c>
      <c r="I46" s="66">
        <v>6</v>
      </c>
      <c r="J46" s="66">
        <v>7</v>
      </c>
      <c r="K46" s="66">
        <v>0</v>
      </c>
      <c r="L46" s="66">
        <v>35</v>
      </c>
      <c r="M46" s="66">
        <v>17.320744000000001</v>
      </c>
      <c r="O46" s="66" t="s">
        <v>327</v>
      </c>
      <c r="P46" s="66">
        <v>600</v>
      </c>
      <c r="Q46" s="66">
        <v>800</v>
      </c>
      <c r="R46" s="66">
        <v>0</v>
      </c>
      <c r="S46" s="66">
        <v>10000</v>
      </c>
      <c r="T46" s="66">
        <v>1429.3448000000001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6.0674220000000001E-2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5.9238453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269.06954999999999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109.70536</v>
      </c>
      <c r="AX46" s="66" t="s">
        <v>328</v>
      </c>
      <c r="AY46" s="66"/>
      <c r="AZ46" s="66"/>
      <c r="BA46" s="66"/>
      <c r="BB46" s="66"/>
      <c r="BC46" s="66"/>
      <c r="BE46" s="66" t="s">
        <v>329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D13" sqref="D13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2" t="s">
        <v>334</v>
      </c>
      <c r="B2" s="62" t="s">
        <v>335</v>
      </c>
      <c r="C2" s="62" t="s">
        <v>336</v>
      </c>
      <c r="D2" s="62">
        <v>64</v>
      </c>
      <c r="E2" s="62">
        <v>2737.8696</v>
      </c>
      <c r="F2" s="62">
        <v>475.10980000000001</v>
      </c>
      <c r="G2" s="62">
        <v>52.851954999999997</v>
      </c>
      <c r="H2" s="62">
        <v>30.599979999999999</v>
      </c>
      <c r="I2" s="62">
        <v>22.251975999999999</v>
      </c>
      <c r="J2" s="62">
        <v>95.090490000000003</v>
      </c>
      <c r="K2" s="62">
        <v>59.638035000000002</v>
      </c>
      <c r="L2" s="62">
        <v>35.452457000000003</v>
      </c>
      <c r="M2" s="62">
        <v>53.404034000000003</v>
      </c>
      <c r="N2" s="62">
        <v>4.7899289999999999</v>
      </c>
      <c r="O2" s="62">
        <v>31.638905999999999</v>
      </c>
      <c r="P2" s="62">
        <v>1751.4192</v>
      </c>
      <c r="Q2" s="62">
        <v>52.584330000000001</v>
      </c>
      <c r="R2" s="62">
        <v>1058.0226</v>
      </c>
      <c r="S2" s="62">
        <v>109.52509000000001</v>
      </c>
      <c r="T2" s="62">
        <v>11381.971</v>
      </c>
      <c r="U2" s="62">
        <v>3.5527829999999998</v>
      </c>
      <c r="V2" s="62">
        <v>31.650020000000001</v>
      </c>
      <c r="W2" s="62">
        <v>405.40526999999997</v>
      </c>
      <c r="X2" s="62">
        <v>223.13225</v>
      </c>
      <c r="Y2" s="62">
        <v>3.049671</v>
      </c>
      <c r="Z2" s="62">
        <v>2.1661804</v>
      </c>
      <c r="AA2" s="62">
        <v>25.050182</v>
      </c>
      <c r="AB2" s="62">
        <v>2.8067703000000002</v>
      </c>
      <c r="AC2" s="62">
        <v>1171.4894999999999</v>
      </c>
      <c r="AD2" s="62">
        <v>10.962476000000001</v>
      </c>
      <c r="AE2" s="62">
        <v>3.7012900000000002</v>
      </c>
      <c r="AF2" s="62">
        <v>2.5090089999999998</v>
      </c>
      <c r="AG2" s="62">
        <v>864.12750000000005</v>
      </c>
      <c r="AH2" s="62">
        <v>572.51604999999995</v>
      </c>
      <c r="AI2" s="62">
        <v>291.6114</v>
      </c>
      <c r="AJ2" s="62">
        <v>1731.1592000000001</v>
      </c>
      <c r="AK2" s="62">
        <v>12475.620999999999</v>
      </c>
      <c r="AL2" s="62">
        <v>284.40363000000002</v>
      </c>
      <c r="AM2" s="62">
        <v>6279.7560000000003</v>
      </c>
      <c r="AN2" s="62">
        <v>194.19776999999999</v>
      </c>
      <c r="AO2" s="62">
        <v>28.927247999999999</v>
      </c>
      <c r="AP2" s="62">
        <v>23.965623999999998</v>
      </c>
      <c r="AQ2" s="62">
        <v>4.9616246000000004</v>
      </c>
      <c r="AR2" s="62">
        <v>17.320744000000001</v>
      </c>
      <c r="AS2" s="62">
        <v>1429.3448000000001</v>
      </c>
      <c r="AT2" s="62">
        <v>6.0674220000000001E-2</v>
      </c>
      <c r="AU2" s="62">
        <v>5.9238453</v>
      </c>
      <c r="AV2" s="62">
        <v>269.06954999999999</v>
      </c>
      <c r="AW2" s="62">
        <v>109.70536</v>
      </c>
      <c r="AX2" s="62">
        <v>0.16395879999999999</v>
      </c>
      <c r="AY2" s="62">
        <v>1.8744025</v>
      </c>
      <c r="AZ2" s="62">
        <v>312.85473999999999</v>
      </c>
      <c r="BA2" s="62">
        <v>49.960273999999998</v>
      </c>
      <c r="BB2" s="62">
        <v>14.481244</v>
      </c>
      <c r="BC2" s="62">
        <v>15.800344000000001</v>
      </c>
      <c r="BD2" s="62">
        <v>19.666029000000002</v>
      </c>
      <c r="BE2" s="62">
        <v>1.6972796000000001</v>
      </c>
      <c r="BF2" s="62">
        <v>9.3641670000000001</v>
      </c>
      <c r="BG2" s="62">
        <v>6.9387240000000003E-3</v>
      </c>
      <c r="BH2" s="62">
        <v>2.9013405999999999E-2</v>
      </c>
      <c r="BI2" s="62">
        <v>2.2232179000000001E-2</v>
      </c>
      <c r="BJ2" s="62">
        <v>0.10751143000000001</v>
      </c>
      <c r="BK2" s="62">
        <v>5.3374800000000001E-4</v>
      </c>
      <c r="BL2" s="62">
        <v>0.89847964000000002</v>
      </c>
      <c r="BM2" s="62">
        <v>10.185385999999999</v>
      </c>
      <c r="BN2" s="62">
        <v>3.3579702</v>
      </c>
      <c r="BO2" s="62">
        <v>151.79172</v>
      </c>
      <c r="BP2" s="62">
        <v>30.747377</v>
      </c>
      <c r="BQ2" s="62">
        <v>51.246901999999999</v>
      </c>
      <c r="BR2" s="62">
        <v>171.09620000000001</v>
      </c>
      <c r="BS2" s="62">
        <v>31.071214999999999</v>
      </c>
      <c r="BT2" s="62">
        <v>41.703339999999997</v>
      </c>
      <c r="BU2" s="62">
        <v>6.1199028000000003E-2</v>
      </c>
      <c r="BV2" s="62">
        <v>4.2695853999999998E-2</v>
      </c>
      <c r="BW2" s="62">
        <v>2.641934</v>
      </c>
      <c r="BX2" s="62">
        <v>2.763547</v>
      </c>
      <c r="BY2" s="62">
        <v>0.14287870999999999</v>
      </c>
      <c r="BZ2" s="62">
        <v>5.45653E-4</v>
      </c>
      <c r="CA2" s="62">
        <v>0.89748550000000005</v>
      </c>
      <c r="CB2" s="62">
        <v>2.1352145999999999E-2</v>
      </c>
      <c r="CC2" s="62">
        <v>0.21385172</v>
      </c>
      <c r="CD2" s="62">
        <v>1.2561819999999999</v>
      </c>
      <c r="CE2" s="62">
        <v>0.107393764</v>
      </c>
      <c r="CF2" s="62">
        <v>0.31162753999999998</v>
      </c>
      <c r="CG2" s="62">
        <v>0</v>
      </c>
      <c r="CH2" s="62">
        <v>4.9630004999999998E-2</v>
      </c>
      <c r="CI2" s="62">
        <v>2.5329929999999999E-3</v>
      </c>
      <c r="CJ2" s="62">
        <v>2.4795349999999998</v>
      </c>
      <c r="CK2" s="62">
        <v>2.5548508000000001E-2</v>
      </c>
      <c r="CL2" s="62">
        <v>0.82063609999999998</v>
      </c>
      <c r="CM2" s="62">
        <v>9.3132020000000004</v>
      </c>
      <c r="CN2" s="62">
        <v>3349.5007000000001</v>
      </c>
      <c r="CO2" s="62">
        <v>5893.5757000000003</v>
      </c>
      <c r="CP2" s="62">
        <v>3512.1965</v>
      </c>
      <c r="CQ2" s="62">
        <v>1189.9105999999999</v>
      </c>
      <c r="CR2" s="62">
        <v>650.57574</v>
      </c>
      <c r="CS2" s="62">
        <v>590.68915000000004</v>
      </c>
      <c r="CT2" s="62">
        <v>3388.6959999999999</v>
      </c>
      <c r="CU2" s="62">
        <v>2061.48</v>
      </c>
      <c r="CV2" s="62">
        <v>1838.0001999999999</v>
      </c>
      <c r="CW2" s="62">
        <v>2396.3654999999999</v>
      </c>
      <c r="CX2" s="62">
        <v>723.76859999999999</v>
      </c>
      <c r="CY2" s="62">
        <v>4249.7372999999998</v>
      </c>
      <c r="CZ2" s="62">
        <v>2330.8110000000001</v>
      </c>
      <c r="DA2" s="62">
        <v>5383.1733000000004</v>
      </c>
      <c r="DB2" s="62">
        <v>5020.4652999999998</v>
      </c>
      <c r="DC2" s="62">
        <v>8081.7837</v>
      </c>
      <c r="DD2" s="62">
        <v>12080.838</v>
      </c>
      <c r="DE2" s="62">
        <v>2534.3806</v>
      </c>
      <c r="DF2" s="62">
        <v>5445.54</v>
      </c>
      <c r="DG2" s="62">
        <v>2892.8051999999998</v>
      </c>
      <c r="DH2" s="62">
        <v>92.349310000000003</v>
      </c>
      <c r="DI2" s="62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49.960273999999998</v>
      </c>
      <c r="B6">
        <f>BB2</f>
        <v>14.481244</v>
      </c>
      <c r="C6">
        <f>BC2</f>
        <v>15.800344000000001</v>
      </c>
      <c r="D6">
        <f>BD2</f>
        <v>19.666029000000002</v>
      </c>
    </row>
    <row r="7" spans="1:11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N37" sqref="N37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>
      <c r="A2" s="55" t="s">
        <v>256</v>
      </c>
      <c r="B2" s="56">
        <v>20100</v>
      </c>
      <c r="C2" s="57">
        <f ca="1">YEAR(TODAY())-YEAR(B2)+IF(TODAY()&gt;=DATE(YEAR(TODAY()),MONTH(B2),DAY(B2)),0,-1)</f>
        <v>65</v>
      </c>
      <c r="E2" s="53">
        <v>146</v>
      </c>
      <c r="F2" s="54" t="s">
        <v>40</v>
      </c>
      <c r="G2" s="53">
        <v>35.299999999999997</v>
      </c>
      <c r="H2" s="52" t="s">
        <v>42</v>
      </c>
      <c r="I2" s="73">
        <f>ROUND(G3/E3^2,1)</f>
        <v>16.600000000000001</v>
      </c>
    </row>
    <row r="3" spans="1:9">
      <c r="E3" s="52">
        <f>E2/100</f>
        <v>1.46</v>
      </c>
      <c r="F3" s="52" t="s">
        <v>41</v>
      </c>
      <c r="G3" s="52">
        <f>G2</f>
        <v>35.299999999999997</v>
      </c>
      <c r="H3" s="52" t="s">
        <v>42</v>
      </c>
      <c r="I3" s="73"/>
    </row>
    <row r="4" spans="1:9">
      <c r="A4" t="s">
        <v>274</v>
      </c>
    </row>
    <row r="5" spans="1:9">
      <c r="B5" s="61">
        <v>43748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abSelected="1" zoomScale="85" zoomScaleNormal="85" zoomScalePageLayoutView="55" workbookViewId="0">
      <selection activeCell="G8" sqref="G8"/>
    </sheetView>
  </sheetViews>
  <sheetFormatPr defaultRowHeight="16.5"/>
  <cols>
    <col min="5" max="6" width="9" customWidth="1"/>
  </cols>
  <sheetData>
    <row r="1" spans="1:14" ht="41.25" customHeight="1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>
      <c r="E2" s="75" t="str">
        <f>'DRIs DATA'!B1</f>
        <v>(설문지 : FFQ 95문항 설문지, 사용자 : 정희정, ID : H1900077)</v>
      </c>
      <c r="F2" s="75"/>
      <c r="G2" s="75"/>
      <c r="H2" s="75"/>
      <c r="I2" s="75"/>
      <c r="J2" s="75"/>
    </row>
    <row r="3" spans="1:14" ht="8.1" customHeight="1"/>
    <row r="4" spans="1:14">
      <c r="K4" t="s">
        <v>2</v>
      </c>
      <c r="L4" t="str">
        <f>'DRIs DATA'!H1</f>
        <v>2020년 02월 21일 08:41:14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zoomScaleNormal="100" zoomScalePageLayoutView="10" workbookViewId="0">
      <selection activeCell="I9" sqref="I9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54" t="s">
        <v>197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>
      <c r="A5" s="6"/>
      <c r="B5" s="156" t="s">
        <v>30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8" customHeight="1"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</row>
    <row r="7" spans="1:19" ht="18" customHeight="1"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46" t="s">
        <v>31</v>
      </c>
      <c r="D10" s="146"/>
      <c r="E10" s="147"/>
      <c r="F10" s="145">
        <f>'개인정보 및 신체계측 입력'!B5</f>
        <v>43748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>
      <c r="C11" s="150"/>
      <c r="D11" s="150"/>
      <c r="E11" s="151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>
      <c r="C12" s="146" t="s">
        <v>33</v>
      </c>
      <c r="D12" s="146"/>
      <c r="E12" s="147"/>
      <c r="F12" s="152">
        <f ca="1">'개인정보 및 신체계측 입력'!C2</f>
        <v>65</v>
      </c>
      <c r="G12" s="152"/>
      <c r="H12" s="152"/>
      <c r="I12" s="152"/>
      <c r="K12" s="123">
        <f>'개인정보 및 신체계측 입력'!E2</f>
        <v>146</v>
      </c>
      <c r="L12" s="124"/>
      <c r="M12" s="117">
        <f>'개인정보 및 신체계측 입력'!G2</f>
        <v>35.299999999999997</v>
      </c>
      <c r="N12" s="118"/>
      <c r="O12" s="113" t="s">
        <v>272</v>
      </c>
      <c r="P12" s="107"/>
      <c r="Q12" s="110">
        <f>'개인정보 및 신체계측 입력'!I2</f>
        <v>16.600000000000001</v>
      </c>
      <c r="R12" s="110"/>
      <c r="S12" s="110"/>
    </row>
    <row r="13" spans="1:19" ht="18" customHeight="1" thickBot="1">
      <c r="C13" s="148"/>
      <c r="D13" s="148"/>
      <c r="E13" s="149"/>
      <c r="F13" s="153"/>
      <c r="G13" s="153"/>
      <c r="H13" s="153"/>
      <c r="I13" s="15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>
      <c r="C14" s="150" t="s">
        <v>32</v>
      </c>
      <c r="D14" s="150"/>
      <c r="E14" s="151"/>
      <c r="F14" s="111" t="str">
        <f>MID('DRIs DATA'!B1,28,3)</f>
        <v>정희정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>
      <c r="C15" s="148"/>
      <c r="D15" s="148"/>
      <c r="E15" s="149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42" t="s">
        <v>44</v>
      </c>
      <c r="E36" s="142"/>
      <c r="F36" s="142"/>
      <c r="G36" s="142"/>
      <c r="H36" s="142"/>
      <c r="I36" s="35">
        <f>'DRIs DATA'!F8</f>
        <v>76.254999999999995</v>
      </c>
      <c r="J36" s="143" t="s">
        <v>45</v>
      </c>
      <c r="K36" s="143"/>
      <c r="L36" s="143"/>
      <c r="M36" s="143"/>
      <c r="N36" s="36"/>
      <c r="O36" s="141" t="s">
        <v>46</v>
      </c>
      <c r="P36" s="141"/>
      <c r="Q36" s="141"/>
      <c r="R36" s="141"/>
      <c r="S36" s="141"/>
      <c r="T36" s="6"/>
    </row>
    <row r="37" spans="2:20" ht="18" customHeight="1">
      <c r="B37" s="12"/>
      <c r="C37" s="138" t="s">
        <v>183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42" t="s">
        <v>44</v>
      </c>
      <c r="E41" s="142"/>
      <c r="F41" s="142"/>
      <c r="G41" s="142"/>
      <c r="H41" s="142"/>
      <c r="I41" s="35">
        <f>'DRIs DATA'!G8</f>
        <v>8.4830000000000005</v>
      </c>
      <c r="J41" s="143" t="s">
        <v>45</v>
      </c>
      <c r="K41" s="143"/>
      <c r="L41" s="143"/>
      <c r="M41" s="143"/>
      <c r="N41" s="36"/>
      <c r="O41" s="140" t="s">
        <v>50</v>
      </c>
      <c r="P41" s="140"/>
      <c r="Q41" s="140"/>
      <c r="R41" s="140"/>
      <c r="S41" s="140"/>
      <c r="T41" s="6"/>
    </row>
    <row r="42" spans="2:20" ht="18" customHeight="1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4" t="s">
        <v>44</v>
      </c>
      <c r="E46" s="144"/>
      <c r="F46" s="144"/>
      <c r="G46" s="144"/>
      <c r="H46" s="144"/>
      <c r="I46" s="35">
        <f>'DRIs DATA'!H8</f>
        <v>15.262</v>
      </c>
      <c r="J46" s="143" t="s">
        <v>45</v>
      </c>
      <c r="K46" s="143"/>
      <c r="L46" s="143"/>
      <c r="M46" s="143"/>
      <c r="N46" s="36"/>
      <c r="O46" s="140" t="s">
        <v>49</v>
      </c>
      <c r="P46" s="140"/>
      <c r="Q46" s="140"/>
      <c r="R46" s="140"/>
      <c r="S46" s="140"/>
      <c r="T46" s="6"/>
    </row>
    <row r="47" spans="2:20" ht="18" customHeight="1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8" t="s">
        <v>165</v>
      </c>
      <c r="D69" s="158"/>
      <c r="E69" s="158"/>
      <c r="F69" s="158"/>
      <c r="G69" s="158"/>
      <c r="H69" s="142" t="s">
        <v>171</v>
      </c>
      <c r="I69" s="142"/>
      <c r="J69" s="142"/>
      <c r="K69" s="37">
        <f>ROUND('그룹 전체 사용자의 일일 입력'!B6/MAX('그룹 전체 사용자의 일일 입력'!$B$6,'그룹 전체 사용자의 일일 입력'!$C$6,'그룹 전체 사용자의 일일 입력'!$D$6),1)</f>
        <v>0.7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0.8</v>
      </c>
      <c r="N69" s="37" t="s">
        <v>54</v>
      </c>
      <c r="O69" s="159">
        <f>ROUND('그룹 전체 사용자의 일일 입력'!D6/MAX('그룹 전체 사용자의 일일 입력'!$B$6,'그룹 전체 사용자의 일일 입력'!$C$6,'그룹 전체 사용자의 일일 입력'!$D$6),1)</f>
        <v>1</v>
      </c>
      <c r="P69" s="159"/>
      <c r="Q69" s="38" t="s">
        <v>55</v>
      </c>
      <c r="R69" s="36"/>
      <c r="S69" s="36"/>
      <c r="T69" s="6"/>
    </row>
    <row r="70" spans="2:21" ht="18" customHeight="1" thickBot="1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8" t="s">
        <v>52</v>
      </c>
      <c r="D72" s="158"/>
      <c r="E72" s="158"/>
      <c r="F72" s="158"/>
      <c r="G72" s="158"/>
      <c r="H72" s="39"/>
      <c r="I72" s="142" t="s">
        <v>53</v>
      </c>
      <c r="J72" s="142"/>
      <c r="K72" s="37">
        <f>ROUND('DRIs DATA'!L8,1)</f>
        <v>10.6</v>
      </c>
      <c r="L72" s="37" t="s">
        <v>54</v>
      </c>
      <c r="M72" s="37">
        <f>ROUND('DRIs DATA'!K8,1)</f>
        <v>14.6</v>
      </c>
      <c r="N72" s="143" t="s">
        <v>55</v>
      </c>
      <c r="O72" s="143"/>
      <c r="P72" s="143"/>
      <c r="Q72" s="143"/>
      <c r="R72" s="40"/>
      <c r="S72" s="36"/>
      <c r="T72" s="6"/>
    </row>
    <row r="73" spans="2:21" ht="18" customHeight="1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>
      <c r="B94" s="137" t="s">
        <v>172</v>
      </c>
      <c r="C94" s="135"/>
      <c r="D94" s="135"/>
      <c r="E94" s="135"/>
      <c r="F94" s="95">
        <f>ROUND('DRIs DATA'!F16/'DRIs DATA'!C16*100,2)</f>
        <v>141.07</v>
      </c>
      <c r="G94" s="95"/>
      <c r="H94" s="135" t="s">
        <v>168</v>
      </c>
      <c r="I94" s="135"/>
      <c r="J94" s="136"/>
      <c r="L94" s="137" t="s">
        <v>172</v>
      </c>
      <c r="M94" s="135"/>
      <c r="N94" s="135"/>
      <c r="O94" s="135"/>
      <c r="P94" s="135"/>
      <c r="Q94" s="23">
        <f>ROUND('DRIs DATA'!M16/'DRIs DATA'!K16*100,2)</f>
        <v>263.75</v>
      </c>
      <c r="R94" s="135" t="s">
        <v>168</v>
      </c>
      <c r="S94" s="135"/>
      <c r="T94" s="136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>
      <c r="B121" s="44" t="s">
        <v>172</v>
      </c>
      <c r="C121" s="16"/>
      <c r="D121" s="16"/>
      <c r="E121" s="15"/>
      <c r="F121" s="95">
        <f>ROUND('DRIs DATA'!F26/'DRIs DATA'!C26*100,2)</f>
        <v>223.13</v>
      </c>
      <c r="G121" s="95"/>
      <c r="H121" s="135" t="s">
        <v>167</v>
      </c>
      <c r="I121" s="135"/>
      <c r="J121" s="136"/>
      <c r="L121" s="43" t="s">
        <v>172</v>
      </c>
      <c r="M121" s="20"/>
      <c r="N121" s="20"/>
      <c r="O121" s="23"/>
      <c r="P121" s="6"/>
      <c r="Q121" s="59">
        <f>ROUND('DRIs DATA'!AH26/'DRIs DATA'!AE26*100,2)</f>
        <v>187.12</v>
      </c>
      <c r="R121" s="135" t="s">
        <v>167</v>
      </c>
      <c r="S121" s="135"/>
      <c r="T121" s="136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ht="17.25" thickBot="1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>
      <c r="B172" s="43" t="s">
        <v>172</v>
      </c>
      <c r="C172" s="20"/>
      <c r="D172" s="20"/>
      <c r="E172" s="6"/>
      <c r="F172" s="95">
        <f>ROUND('DRIs DATA'!F36/'DRIs DATA'!C36*100,2)</f>
        <v>108.02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831.71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>
      <c r="B197" s="43" t="s">
        <v>172</v>
      </c>
      <c r="C197" s="20"/>
      <c r="D197" s="20"/>
      <c r="E197" s="6"/>
      <c r="F197" s="95">
        <f>ROUND('DRIs DATA'!F46/'DRIs DATA'!C46*100,2)</f>
        <v>289.27</v>
      </c>
      <c r="G197" s="95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>
      <c r="K205" s="10"/>
    </row>
    <row r="206" spans="2:20" ht="18" customHeight="1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1800</v>
      </c>
      <c r="J209" s="6" t="s">
        <v>190</v>
      </c>
      <c r="K209" s="6"/>
      <c r="L209" s="6"/>
      <c r="M209" s="6"/>
      <c r="N209" s="6"/>
    </row>
    <row r="210" spans="2:14" ht="18" customHeight="1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2020-02-21T07:17:47Z</cp:lastPrinted>
  <dcterms:created xsi:type="dcterms:W3CDTF">2015-06-13T08:19:18Z</dcterms:created>
  <dcterms:modified xsi:type="dcterms:W3CDTF">2020-02-21T07:17:50Z</dcterms:modified>
</cp:coreProperties>
</file>