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58BE91E0-B06C-4758-9FEE-31E600A569F5}" xr6:coauthVersionLast="45" xr6:coauthVersionMax="45" xr10:uidLastSave="{00000000-0000-0000-0000-000000000000}"/>
  <bookViews>
    <workbookView xWindow="-120" yWindow="-120" windowWidth="29040" windowHeight="15840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<sst xmlns="http://schemas.openxmlformats.org/spreadsheetml/2006/main" count="692" uniqueCount="337">
  <si>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</si>
  <si>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</si>
  <si>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</si>
  <si>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</si>
  <si>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</si>
  <si>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</si>
  <si>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</si>
  <si>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</si>
  <si>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</si>
  <si>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</si>
  <si>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</si>
  <si>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</si>
  <si>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</si>
  <si>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</si>
  <si>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</si>
  <si>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</si>
  <si>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</si>
  <si>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</si>
  <si>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</si>
  <si>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</si>
  <si>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</si>
  <si>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</si>
  <si>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</si>
  <si>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</si>
  <si>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</si>
  <si>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</si>
  <si>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</si>
  <si>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</si>
  <si>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</si>
  <si>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</si>
  <si>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</si>
  <si>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</si>
  <si>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</si>
  <si>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</si>
  <si>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</si>
  <si>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</si>
  <si>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</si>
  <si>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</si>
  <si>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</si>
  <si>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</si>
  <si>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</si>
  <si>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</si>
  <si>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</si>
  <si>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</si>
  <si>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</si>
  <si>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</si>
  <si>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</si>
  <si>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</si>
  <si>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</si>
  <si>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</si>
  <si>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</si>
  <si>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</si>
  <si>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</si>
  <si>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</si>
  <si>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</si>
  <si>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</si>
  <si>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</si>
  <si>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</si>
  <si>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</si>
  <si>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</si>
  <si>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</si>
  <si>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</si>
  <si>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</si>
  <si>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</si>
  <si>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</si>
  <si>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</si>
  <si>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</si>
  <si>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</si>
  <si>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</si>
  <si>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</si>
  <si>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</si>
  <si>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</si>
  <si>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</si>
  <si>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</si>
  <si>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</si>
  <si>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</si>
  <si>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</si>
  <si>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</si>
  <si>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</si>
  <si>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</si>
  <si>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</si>
  <si>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</si>
  <si>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</si>
  <si>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</si>
  <si>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</si>
  <si>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</si>
  <si>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</si>
  <si>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</si>
  <si>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</si>
  <si>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</si>
  <si>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</si>
  <si>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</si>
  <si>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</si>
  <si>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</si>
  <si>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</si>
  <si>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</si>
  <si>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</si>
  <si>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</si>
  <si>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</si>
  <si>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</si>
  <si>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</si>
  <si>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</si>
  <si>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</si>
  <si>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</si>
  <si>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</si>
  <si>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</si>
  <si>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</si>
  <si>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</si>
  <si>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</si>
  <si>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</si>
  <si>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</si>
  <si>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</si>
  <si>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</si>
  <si>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</si>
  <si>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</si>
  <si>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</si>
  <si>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</si>
  <si>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</si>
  <si>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</si>
  <si>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</si>
  <si>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</si>
  <si>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</si>
  <si>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</si>
  <si>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</si>
  <si>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</si>
  <si>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</si>
  <si>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</si>
  <si>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</si>
  <si>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</si>
  <si>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</si>
  <si>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</si>
  <si>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</si>
  <si>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</si>
  <si>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</si>
  <si>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</si>
  <si>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</si>
  <si>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</si>
  <si>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</si>
  <si>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</si>
  <si>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</si>
  <si>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</si>
  <si>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</si>
  <si>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</si>
  <si>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</si>
  <si>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</si>
  <si>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</si>
  <si>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</si>
  <si>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</si>
  <si>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</si>
  <si>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</si>
  <si>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</si>
  <si>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</si>
  <si>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</si>
  <si>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</si>
  <si>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</si>
  <si>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</si>
  <si>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</si>
  <si>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</si>
  <si>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</si>
  <si>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</si>
  <si>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</si>
  <si>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</si>
  <si>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</si>
  <si>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</si>
  <si>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</si>
  <si>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</si>
  <si>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</si>
  <si>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</si>
  <si>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</si>
  <si>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</si>
  <si>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</si>
  <si>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</si>
  <si>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</si>
  <si>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</si>
  <si>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</si>
  <si>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</si>
  <si>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</si>
  <si>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</si>
  <si>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</si>
  <si>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</si>
  <si>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</si>
  <si>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</si>
  <si>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</si>
  <si>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</si>
  <si>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</si>
  <si>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</si>
  <si>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</si>
  <si>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</si>
  <si>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</si>
  <si>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</si>
  <si>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</si>
  <si>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</si>
  <si>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</si>
  <si>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</si>
  <si>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</si>
  <si>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</si>
  <si>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</si>
  <si>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</si>
  <si>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</si>
  <si>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</si>
  <si>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</si>
  <si>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</si>
  <si>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</si>
  <si>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</si>
  <si>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</si>
  <si>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</si>
  <si>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</si>
  <si>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</si>
  <si>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</si>
  <si>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</si>
  <si>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</si>
  <si>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</si>
  <si>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</si>
  <si>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</si>
  <si>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</si>
  <si>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</si>
  <si>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</si>
  <si>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</si>
  <si>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</si>
  <si>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</si>
  <si>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</si>
  <si>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</si>
  <si>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</si>
  <si>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</si>
  <si>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</si>
  <si>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</si>
  <si>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</si>
  <si>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</si>
  <si>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</si>
  <si>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</si>
  <si>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</si>
  <si>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</si>
  <si>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</si>
  <si>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</si>
  <si>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</si>
  <si>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</si>
  <si>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</si>
  <si>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</si>
  <si>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</si>
  <si>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</si>
  <si>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</si>
  <si>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</si>
  <si>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</si>
  <si>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</si>
  <si>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</si>
  <si>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</si>
  <si>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</si>
  <si>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</si>
  <si>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</si>
  <si>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</si>
  <si>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</si>
  <si>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</si>
  <si>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</si>
  <si>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</si>
  <si>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</si>
  <si>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</si>
  <si>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</si>
  <si>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</si>
  <si>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</si>
  <si>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</si>
  <si>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</si>
  <si>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</si>
  <si>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</si>
  <si>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</si>
  <si>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</si>
  <si>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</si>
  <si>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</si>
  <si>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</si>
  <si>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</si>
  <si>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</si>
  <si>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</si>
  <si>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</si>
  <si>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</si>
  <si>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</si>
  <si>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</si>
  <si>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</si>
  <si>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</si>
  <si>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</si>
  <si>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</si>
  <si>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</si>
  <si>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</si>
  <si>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</si>
  <si>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</si>
  <si>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</si>
  <si>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</si>
  <si>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</si>
  <si>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</si>
  <si>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</si>
  <si>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</si>
  <si>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</si>
  <si>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</si>
  <si>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</si>
  <si>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</si>
  <si>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</si>
  <si>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</si>
  <si>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</si>
  <si>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</si>
  <si>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</si>
  <si>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</si>
  <si>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</si>
  <si>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</si>
  <si>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</si>
  <si>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</si>
  <si>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</si>
  <si>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</si>
  <si>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</si>
  <si>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</si>
  <si>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</si>
  <si>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</si>
  <si>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</si>
  <si>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</si>
  <si>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</si>
  <si>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</si>
  <si>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</si>
  <si>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</si>
  <si>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</si>
  <si>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</si>
  <si>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</si>
  <si>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</si>
  <si>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</si>
  <si>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</si>
  <si>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</si>
  <si>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</si>
  <si>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</si>
  <si>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</si>
  <si>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</si>
  <si>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</si>
  <si>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</si>
  <si>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</si>
  <si>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</si>
  <si>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</si>
  <si>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</si>
  <si>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이경옥, ID : H1900120)</t>
  </si>
  <si>
    <t>2020년 03월 18일 14:39:28</t>
  </si>
  <si>
    <t>H1900120</t>
  </si>
  <si>
    <t>이경옥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</si>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</sst>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D-4550-8BD6-B58E11682EB1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51.085762000000003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D-4550-8BD6-B58E11682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85312"/>
        <c:axId val="259899392"/>
      </c:barChart>
      <c:catAx>
        <c:axId val="25988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899392"/>
        <c:crosses val="autoZero"/>
        <c:auto val="1"/>
        <c:lblAlgn val="ctr"/>
        <c:lblOffset val="100"/>
        <c:noMultiLvlLbl val="0"/>
      </c:catAx>
      <c:valAx>
        <c:axId val="25989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8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1-4C1B-8C1E-7394C12A1588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1.8820688000000001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1-4C1B-8C1E-7394C12A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336064"/>
        <c:axId val="261341952"/>
      </c:barChart>
      <c:catAx>
        <c:axId val="26133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341952"/>
        <c:crosses val="autoZero"/>
        <c:auto val="1"/>
        <c:lblAlgn val="ctr"/>
        <c:lblOffset val="100"/>
        <c:noMultiLvlLbl val="0"/>
      </c:catAx>
      <c:valAx>
        <c:axId val="26134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33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3-428A-8F5E-22488A6700D1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2.3929024000000001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3-428A-8F5E-22488A670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392256"/>
        <c:axId val="261393792"/>
      </c:barChart>
      <c:catAx>
        <c:axId val="26139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393792"/>
        <c:crosses val="autoZero"/>
        <c:auto val="1"/>
        <c:lblAlgn val="ctr"/>
        <c:lblOffset val="100"/>
        <c:noMultiLvlLbl val="0"/>
      </c:catAx>
      <c:valAx>
        <c:axId val="261393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39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0-4B64-BDF5-30F54AE7C805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1028.4844000000001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0-4B64-BDF5-30F54AE7C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489408"/>
        <c:axId val="261490944"/>
      </c:barChart>
      <c:catAx>
        <c:axId val="26148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490944"/>
        <c:crosses val="autoZero"/>
        <c:auto val="1"/>
        <c:lblAlgn val="ctr"/>
        <c:lblOffset val="100"/>
        <c:noMultiLvlLbl val="0"/>
      </c:catAx>
      <c:valAx>
        <c:axId val="261490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48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0-4C81-A7F4-F7A7955506FD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2736.3591000000001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C0-4C81-A7F4-F7A795550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533056"/>
        <c:axId val="261534848"/>
      </c:barChart>
      <c:catAx>
        <c:axId val="26153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534848"/>
        <c:crosses val="autoZero"/>
        <c:auto val="1"/>
        <c:lblAlgn val="ctr"/>
        <c:lblOffset val="100"/>
        <c:noMultiLvlLbl val="0"/>
      </c:catAx>
      <c:valAx>
        <c:axId val="2615348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53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D-44B4-BE03-C0E5B4D3D279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105.3408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D-44B4-BE03-C0E5B4D3D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561344"/>
        <c:axId val="261579520"/>
      </c:barChart>
      <c:catAx>
        <c:axId val="26156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579520"/>
        <c:crosses val="autoZero"/>
        <c:auto val="1"/>
        <c:lblAlgn val="ctr"/>
        <c:lblOffset val="100"/>
        <c:noMultiLvlLbl val="0"/>
      </c:catAx>
      <c:valAx>
        <c:axId val="261579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56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C-4D6F-B615-8AF982D7A6C9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107.53191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C-4D6F-B615-8AF982D7A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14208"/>
        <c:axId val="261628288"/>
      </c:barChart>
      <c:catAx>
        <c:axId val="26161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628288"/>
        <c:crosses val="autoZero"/>
        <c:auto val="1"/>
        <c:lblAlgn val="ctr"/>
        <c:lblOffset val="100"/>
        <c:noMultiLvlLbl val="0"/>
      </c:catAx>
      <c:valAx>
        <c:axId val="261628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1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EAA-A201-76F5065A57A0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9.6375820000000001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BD-4EAA-A201-76F5065A5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46592"/>
        <c:axId val="261648384"/>
      </c:barChart>
      <c:catAx>
        <c:axId val="26164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648384"/>
        <c:crosses val="autoZero"/>
        <c:auto val="1"/>
        <c:lblAlgn val="ctr"/>
        <c:lblOffset val="100"/>
        <c:noMultiLvlLbl val="0"/>
      </c:catAx>
      <c:valAx>
        <c:axId val="261648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4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8-4187-BFF0-A0751D5560ED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599.54223999999999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8-4187-BFF0-A0751D556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678976"/>
        <c:axId val="261680512"/>
      </c:barChart>
      <c:catAx>
        <c:axId val="26167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680512"/>
        <c:crosses val="autoZero"/>
        <c:auto val="1"/>
        <c:lblAlgn val="ctr"/>
        <c:lblOffset val="100"/>
        <c:noMultiLvlLbl val="0"/>
      </c:catAx>
      <c:valAx>
        <c:axId val="2616805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67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F-43E5-A38C-D1430F778361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1.2941078E-2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F-43E5-A38C-D1430F778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789184"/>
        <c:axId val="261790720"/>
      </c:barChart>
      <c:catAx>
        <c:axId val="26178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790720"/>
        <c:crosses val="autoZero"/>
        <c:auto val="1"/>
        <c:lblAlgn val="ctr"/>
        <c:lblOffset val="100"/>
        <c:noMultiLvlLbl val="0"/>
      </c:catAx>
      <c:valAx>
        <c:axId val="261790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78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54E-89EA-A5657922AD30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3.8631549999999999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C-454E-89EA-A5657922A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825664"/>
        <c:axId val="261827200"/>
      </c:barChart>
      <c:catAx>
        <c:axId val="26182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827200"/>
        <c:crosses val="autoZero"/>
        <c:auto val="1"/>
        <c:lblAlgn val="ctr"/>
        <c:lblOffset val="100"/>
        <c:noMultiLvlLbl val="0"/>
      </c:catAx>
      <c:valAx>
        <c:axId val="261827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82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3-4B8A-B9FB-0DB907B116E1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20.658968000000002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3-4B8A-B9FB-0DB907B11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47424"/>
        <c:axId val="261048960"/>
      </c:barChart>
      <c:catAx>
        <c:axId val="26104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48960"/>
        <c:crosses val="autoZero"/>
        <c:auto val="1"/>
        <c:lblAlgn val="ctr"/>
        <c:lblOffset val="100"/>
        <c:noMultiLvlLbl val="0"/>
      </c:catAx>
      <c:valAx>
        <c:axId val="261048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4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F-4C10-A6E7-FC31E71D6D4C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151.98514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F-4C10-A6E7-FC31E71D6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874432"/>
        <c:axId val="261875968"/>
      </c:barChart>
      <c:catAx>
        <c:axId val="26187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875968"/>
        <c:crosses val="autoZero"/>
        <c:auto val="1"/>
        <c:lblAlgn val="ctr"/>
        <c:lblOffset val="100"/>
        <c:noMultiLvlLbl val="0"/>
      </c:catAx>
      <c:valAx>
        <c:axId val="261875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87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9-45F5-B3E8-943D2C686363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70.369320000000002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9-45F5-B3E8-943D2C686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915392"/>
        <c:axId val="261916928"/>
      </c:barChart>
      <c:catAx>
        <c:axId val="26191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916928"/>
        <c:crosses val="autoZero"/>
        <c:auto val="1"/>
        <c:lblAlgn val="ctr"/>
        <c:lblOffset val="100"/>
        <c:noMultiLvlLbl val="0"/>
      </c:catAx>
      <c:valAx>
        <c:axId val="26191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91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B-45D7-91D4-DB2B865F9438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7.4290000000000003</c:v>
                </c:pt>
                <c:pt idx="1">
                  <c:v>7.2770000000000001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B-45D7-91D4-DB2B865F9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0145536"/>
        <c:axId val="260147072"/>
      </c:barChart>
      <c:catAx>
        <c:axId val="260145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147072"/>
        <c:crosses val="autoZero"/>
        <c:auto val="1"/>
        <c:lblAlgn val="ctr"/>
        <c:lblOffset val="100"/>
        <c:noMultiLvlLbl val="0"/>
      </c:catAx>
      <c:valAx>
        <c:axId val="260147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14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C809-4A95-B5C8-CA1F50976888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C809-4A95-B5C8-CA1F50976888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C809-4A95-B5C8-CA1F5097688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6.8960749999999997</c:v>
                </c:pt>
                <c:pt idx="1">
                  <c:v>8.226839</c:v>
                </c:pt>
                <c:pt idx="2">
                  <c:v>7.4039219999999997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09-4A95-B5C8-CA1F5097688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C-4B01-9967-C9B0DBD7EC1E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386.40911999999997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C-4B01-9967-C9B0DBD7E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049152"/>
        <c:axId val="262059136"/>
      </c:barChart>
      <c:catAx>
        <c:axId val="26204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059136"/>
        <c:crosses val="autoZero"/>
        <c:auto val="1"/>
        <c:lblAlgn val="ctr"/>
        <c:lblOffset val="100"/>
        <c:noMultiLvlLbl val="0"/>
      </c:catAx>
      <c:valAx>
        <c:axId val="262059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04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C-4442-B3CB-E8A56979153A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14.973496000000001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C-4442-B3CB-E8A569791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077440"/>
        <c:axId val="262099712"/>
      </c:barChart>
      <c:catAx>
        <c:axId val="26207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099712"/>
        <c:crosses val="autoZero"/>
        <c:auto val="1"/>
        <c:lblAlgn val="ctr"/>
        <c:lblOffset val="100"/>
        <c:noMultiLvlLbl val="0"/>
      </c:catAx>
      <c:valAx>
        <c:axId val="262099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07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6-4B33-A6AD-B8F1F35F15EE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82.366</c:v>
                </c:pt>
                <c:pt idx="1">
                  <c:v>5.7279999999999998</c:v>
                </c:pt>
                <c:pt idx="2">
                  <c:v>11.906000000000001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6-4B33-A6AD-B8F1F35F1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2134400"/>
        <c:axId val="262136192"/>
      </c:barChart>
      <c:catAx>
        <c:axId val="26213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136192"/>
        <c:crosses val="autoZero"/>
        <c:auto val="1"/>
        <c:lblAlgn val="ctr"/>
        <c:lblOffset val="100"/>
        <c:noMultiLvlLbl val="0"/>
      </c:catAx>
      <c:valAx>
        <c:axId val="262136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3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F-4239-8E2D-4864344AE3D6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1852.9785999999999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CF-4239-8E2D-4864344AE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236416"/>
        <c:axId val="262250496"/>
      </c:barChart>
      <c:catAx>
        <c:axId val="26223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250496"/>
        <c:crosses val="autoZero"/>
        <c:auto val="1"/>
        <c:lblAlgn val="ctr"/>
        <c:lblOffset val="100"/>
        <c:noMultiLvlLbl val="0"/>
      </c:catAx>
      <c:valAx>
        <c:axId val="262250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23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B-478D-ADDF-60DDAF9DC6E2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116.71057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B-478D-ADDF-60DDAF9DC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559616"/>
        <c:axId val="262561152"/>
      </c:barChart>
      <c:catAx>
        <c:axId val="26255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561152"/>
        <c:crosses val="autoZero"/>
        <c:auto val="1"/>
        <c:lblAlgn val="ctr"/>
        <c:lblOffset val="100"/>
        <c:noMultiLvlLbl val="0"/>
      </c:catAx>
      <c:valAx>
        <c:axId val="262561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55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A-4FFC-9653-4B9D0B1C01E2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345.3956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A-4FFC-9653-4B9D0B1C0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575616"/>
        <c:axId val="262577152"/>
      </c:barChart>
      <c:catAx>
        <c:axId val="26257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577152"/>
        <c:crosses val="autoZero"/>
        <c:auto val="1"/>
        <c:lblAlgn val="ctr"/>
        <c:lblOffset val="100"/>
        <c:noMultiLvlLbl val="0"/>
      </c:catAx>
      <c:valAx>
        <c:axId val="262577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57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F-4774-A4A7-F88DE291D974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2.0390188999999999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F-4774-A4A7-F88DE291D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87232"/>
        <c:axId val="261088768"/>
      </c:barChart>
      <c:catAx>
        <c:axId val="26108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88768"/>
        <c:crosses val="autoZero"/>
        <c:auto val="1"/>
        <c:lblAlgn val="ctr"/>
        <c:lblOffset val="100"/>
        <c:noMultiLvlLbl val="0"/>
      </c:catAx>
      <c:valAx>
        <c:axId val="26108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8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9-4F43-A187-1ACAF846B71C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4264.4970000000003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9-4F43-A187-1ACAF846B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16192"/>
        <c:axId val="262617728"/>
      </c:barChart>
      <c:catAx>
        <c:axId val="26261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17728"/>
        <c:crosses val="autoZero"/>
        <c:auto val="1"/>
        <c:lblAlgn val="ctr"/>
        <c:lblOffset val="100"/>
        <c:noMultiLvlLbl val="0"/>
      </c:catAx>
      <c:valAx>
        <c:axId val="26261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1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7-4D28-8595-4B1C21300D65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10.725161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7-4D28-8595-4B1C21300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56768"/>
        <c:axId val="262658304"/>
      </c:barChart>
      <c:catAx>
        <c:axId val="26265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58304"/>
        <c:crosses val="autoZero"/>
        <c:auto val="1"/>
        <c:lblAlgn val="ctr"/>
        <c:lblOffset val="100"/>
        <c:noMultiLvlLbl val="0"/>
      </c:catAx>
      <c:valAx>
        <c:axId val="262658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5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1-4DB0-88F1-01EAA13EA941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1.4892327999999999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1-4DB0-88F1-01EAA13EA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320512"/>
        <c:axId val="262322048"/>
      </c:barChart>
      <c:catAx>
        <c:axId val="26232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322048"/>
        <c:crosses val="autoZero"/>
        <c:auto val="1"/>
        <c:lblAlgn val="ctr"/>
        <c:lblOffset val="100"/>
        <c:noMultiLvlLbl val="0"/>
      </c:catAx>
      <c:valAx>
        <c:axId val="262322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32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5-483F-A29D-49D8EC691138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172.28314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5-483F-A29D-49D8EC691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991616"/>
        <c:axId val="261001600"/>
      </c:barChart>
      <c:catAx>
        <c:axId val="26099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01600"/>
        <c:crosses val="autoZero"/>
        <c:auto val="1"/>
        <c:lblAlgn val="ctr"/>
        <c:lblOffset val="100"/>
        <c:noMultiLvlLbl val="0"/>
      </c:catAx>
      <c:valAx>
        <c:axId val="261001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99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0-4771-9927-ABC493E4D3B3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1.0086242999999999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0-4771-9927-ABC493E4D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101056"/>
        <c:axId val="261102592"/>
      </c:barChart>
      <c:catAx>
        <c:axId val="26110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102592"/>
        <c:crosses val="autoZero"/>
        <c:auto val="1"/>
        <c:lblAlgn val="ctr"/>
        <c:lblOffset val="100"/>
        <c:noMultiLvlLbl val="0"/>
      </c:catAx>
      <c:valAx>
        <c:axId val="261102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10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C-4170-8608-4CE643CE4BD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14.12964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C-4170-8608-4CE643CE4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126400"/>
        <c:axId val="261148672"/>
      </c:barChart>
      <c:catAx>
        <c:axId val="26112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148672"/>
        <c:crosses val="autoZero"/>
        <c:auto val="1"/>
        <c:lblAlgn val="ctr"/>
        <c:lblOffset val="100"/>
        <c:noMultiLvlLbl val="0"/>
      </c:catAx>
      <c:valAx>
        <c:axId val="26114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12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D-49FE-A80B-B129775D724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1.4892327999999999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D-49FE-A80B-B129775D7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156224"/>
        <c:axId val="261174400"/>
      </c:barChart>
      <c:catAx>
        <c:axId val="26115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174400"/>
        <c:crosses val="autoZero"/>
        <c:auto val="1"/>
        <c:lblAlgn val="ctr"/>
        <c:lblOffset val="100"/>
        <c:noMultiLvlLbl val="0"/>
      </c:catAx>
      <c:valAx>
        <c:axId val="261174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15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2-441E-B671-E8934CEA678B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446.63803000000001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2-441E-B671-E8934CEA6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207936"/>
        <c:axId val="261209472"/>
      </c:barChart>
      <c:catAx>
        <c:axId val="26120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209472"/>
        <c:crosses val="autoZero"/>
        <c:auto val="1"/>
        <c:lblAlgn val="ctr"/>
        <c:lblOffset val="100"/>
        <c:noMultiLvlLbl val="0"/>
      </c:catAx>
      <c:valAx>
        <c:axId val="261209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20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3-4864-BB2D-78457B2A7454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4.7080169999999999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3-4864-BB2D-78457B2A7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304704"/>
        <c:axId val="261306240"/>
      </c:barChart>
      <c:catAx>
        <c:axId val="26130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306240"/>
        <c:crosses val="autoZero"/>
        <c:auto val="1"/>
        <c:lblAlgn val="ctr"/>
        <c:lblOffset val="100"/>
        <c:noMultiLvlLbl val="0"/>
      </c:catAx>
      <c:valAx>
        <c:axId val="261306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30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이경옥, ID : H1900120)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18일 14:39:28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71" t="s">
        <v>198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9" t="s">
        <v>57</v>
      </c>
      <c r="B4" s="69"/>
      <c r="C4" s="69"/>
      <c r="D4" s="47"/>
      <c r="E4" s="66" t="s">
        <v>199</v>
      </c>
      <c r="F4" s="67"/>
      <c r="G4" s="67"/>
      <c r="H4" s="68"/>
      <c r="I4" s="47"/>
      <c r="J4" s="66" t="s">
        <v>200</v>
      </c>
      <c r="K4" s="67"/>
      <c r="L4" s="68"/>
      <c r="M4" s="47"/>
      <c r="N4" s="69" t="s">
        <v>201</v>
      </c>
      <c r="O4" s="69"/>
      <c r="P4" s="69"/>
      <c r="Q4" s="69"/>
      <c r="R4" s="69"/>
      <c r="S4" s="69"/>
      <c r="T4" s="47"/>
      <c r="U4" s="69" t="s">
        <v>202</v>
      </c>
      <c r="V4" s="69"/>
      <c r="W4" s="69"/>
      <c r="X4" s="69"/>
      <c r="Y4" s="69"/>
      <c r="Z4" s="69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1800</v>
      </c>
      <c r="C6" s="60">
        <f>'DRIs DATA 입력'!C6</f>
        <v>1852.9785999999999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51.085762000000003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20.658968000000002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82.366</v>
      </c>
      <c r="G8" s="60">
        <f>'DRIs DATA 입력'!G8</f>
        <v>5.7279999999999998</v>
      </c>
      <c r="H8" s="60">
        <f>'DRIs DATA 입력'!H8</f>
        <v>11.906000000000001</v>
      </c>
      <c r="I8" s="47"/>
      <c r="J8" s="60" t="s">
        <v>217</v>
      </c>
      <c r="K8" s="60">
        <f>'DRIs DATA 입력'!K8</f>
        <v>7.4290000000000003</v>
      </c>
      <c r="L8" s="60">
        <f>'DRIs DATA 입력'!L8</f>
        <v>7.2770000000000001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70" t="s">
        <v>218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9" t="s">
        <v>219</v>
      </c>
      <c r="B14" s="69"/>
      <c r="C14" s="69"/>
      <c r="D14" s="69"/>
      <c r="E14" s="69"/>
      <c r="F14" s="69"/>
      <c r="G14" s="47"/>
      <c r="H14" s="69" t="s">
        <v>220</v>
      </c>
      <c r="I14" s="69"/>
      <c r="J14" s="69"/>
      <c r="K14" s="69"/>
      <c r="L14" s="69"/>
      <c r="M14" s="69"/>
      <c r="N14" s="47"/>
      <c r="O14" s="69" t="s">
        <v>221</v>
      </c>
      <c r="P14" s="69"/>
      <c r="Q14" s="69"/>
      <c r="R14" s="69"/>
      <c r="S14" s="69"/>
      <c r="T14" s="69"/>
      <c r="U14" s="47"/>
      <c r="V14" s="69" t="s">
        <v>222</v>
      </c>
      <c r="W14" s="69"/>
      <c r="X14" s="69"/>
      <c r="Y14" s="69"/>
      <c r="Z14" s="69"/>
      <c r="AA14" s="69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386.40911999999997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14.973496000000001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2.0390188999999999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172.28314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70" t="s">
        <v>224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225</v>
      </c>
      <c r="B24" s="69"/>
      <c r="C24" s="69"/>
      <c r="D24" s="69"/>
      <c r="E24" s="69"/>
      <c r="F24" s="69"/>
      <c r="G24" s="47"/>
      <c r="H24" s="69" t="s">
        <v>226</v>
      </c>
      <c r="I24" s="69"/>
      <c r="J24" s="69"/>
      <c r="K24" s="69"/>
      <c r="L24" s="69"/>
      <c r="M24" s="69"/>
      <c r="N24" s="47"/>
      <c r="O24" s="69" t="s">
        <v>227</v>
      </c>
      <c r="P24" s="69"/>
      <c r="Q24" s="69"/>
      <c r="R24" s="69"/>
      <c r="S24" s="69"/>
      <c r="T24" s="69"/>
      <c r="U24" s="47"/>
      <c r="V24" s="69" t="s">
        <v>228</v>
      </c>
      <c r="W24" s="69"/>
      <c r="X24" s="69"/>
      <c r="Y24" s="69"/>
      <c r="Z24" s="69"/>
      <c r="AA24" s="69"/>
      <c r="AB24" s="47"/>
      <c r="AC24" s="69" t="s">
        <v>229</v>
      </c>
      <c r="AD24" s="69"/>
      <c r="AE24" s="69"/>
      <c r="AF24" s="69"/>
      <c r="AG24" s="69"/>
      <c r="AH24" s="69"/>
      <c r="AI24" s="47"/>
      <c r="AJ24" s="69" t="s">
        <v>230</v>
      </c>
      <c r="AK24" s="69"/>
      <c r="AL24" s="69"/>
      <c r="AM24" s="69"/>
      <c r="AN24" s="69"/>
      <c r="AO24" s="69"/>
      <c r="AP24" s="47"/>
      <c r="AQ24" s="69" t="s">
        <v>231</v>
      </c>
      <c r="AR24" s="69"/>
      <c r="AS24" s="69"/>
      <c r="AT24" s="69"/>
      <c r="AU24" s="69"/>
      <c r="AV24" s="69"/>
      <c r="AW24" s="47"/>
      <c r="AX24" s="69" t="s">
        <v>232</v>
      </c>
      <c r="AY24" s="69"/>
      <c r="AZ24" s="69"/>
      <c r="BA24" s="69"/>
      <c r="BB24" s="69"/>
      <c r="BC24" s="69"/>
      <c r="BD24" s="47"/>
      <c r="BE24" s="69" t="s">
        <v>233</v>
      </c>
      <c r="BF24" s="69"/>
      <c r="BG24" s="69"/>
      <c r="BH24" s="69"/>
      <c r="BI24" s="69"/>
      <c r="BJ24" s="69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116.71057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1.3358494000000001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1.0086242999999999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14.12964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1.4892327999999999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446.63803000000001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4.7080169999999999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1.8820688000000001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2.3929024000000001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70" t="s">
        <v>235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9" t="s">
        <v>236</v>
      </c>
      <c r="B34" s="69"/>
      <c r="C34" s="69"/>
      <c r="D34" s="69"/>
      <c r="E34" s="69"/>
      <c r="F34" s="69"/>
      <c r="G34" s="47"/>
      <c r="H34" s="69" t="s">
        <v>237</v>
      </c>
      <c r="I34" s="69"/>
      <c r="J34" s="69"/>
      <c r="K34" s="69"/>
      <c r="L34" s="69"/>
      <c r="M34" s="69"/>
      <c r="N34" s="47"/>
      <c r="O34" s="69" t="s">
        <v>238</v>
      </c>
      <c r="P34" s="69"/>
      <c r="Q34" s="69"/>
      <c r="R34" s="69"/>
      <c r="S34" s="69"/>
      <c r="T34" s="69"/>
      <c r="U34" s="47"/>
      <c r="V34" s="69" t="s">
        <v>239</v>
      </c>
      <c r="W34" s="69"/>
      <c r="X34" s="69"/>
      <c r="Y34" s="69"/>
      <c r="Z34" s="69"/>
      <c r="AA34" s="69"/>
      <c r="AB34" s="47"/>
      <c r="AC34" s="69" t="s">
        <v>240</v>
      </c>
      <c r="AD34" s="69"/>
      <c r="AE34" s="69"/>
      <c r="AF34" s="69"/>
      <c r="AG34" s="69"/>
      <c r="AH34" s="69"/>
      <c r="AI34" s="47"/>
      <c r="AJ34" s="69" t="s">
        <v>241</v>
      </c>
      <c r="AK34" s="69"/>
      <c r="AL34" s="69"/>
      <c r="AM34" s="69"/>
      <c r="AN34" s="69"/>
      <c r="AO34" s="69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345.3956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1028.4844000000001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4264.4970000000003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2736.3591000000001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105.3408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107.53191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70" t="s">
        <v>242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7"/>
    </row>
    <row r="44" spans="1:68" x14ac:dyDescent="0.3">
      <c r="A44" s="69" t="s">
        <v>243</v>
      </c>
      <c r="B44" s="69"/>
      <c r="C44" s="69"/>
      <c r="D44" s="69"/>
      <c r="E44" s="69"/>
      <c r="F44" s="69"/>
      <c r="G44" s="47"/>
      <c r="H44" s="69" t="s">
        <v>244</v>
      </c>
      <c r="I44" s="69"/>
      <c r="J44" s="69"/>
      <c r="K44" s="69"/>
      <c r="L44" s="69"/>
      <c r="M44" s="69"/>
      <c r="N44" s="47"/>
      <c r="O44" s="69" t="s">
        <v>245</v>
      </c>
      <c r="P44" s="69"/>
      <c r="Q44" s="69"/>
      <c r="R44" s="69"/>
      <c r="S44" s="69"/>
      <c r="T44" s="69"/>
      <c r="U44" s="47"/>
      <c r="V44" s="69" t="s">
        <v>246</v>
      </c>
      <c r="W44" s="69"/>
      <c r="X44" s="69"/>
      <c r="Y44" s="69"/>
      <c r="Z44" s="69"/>
      <c r="AA44" s="69"/>
      <c r="AB44" s="47"/>
      <c r="AC44" s="69" t="s">
        <v>247</v>
      </c>
      <c r="AD44" s="69"/>
      <c r="AE44" s="69"/>
      <c r="AF44" s="69"/>
      <c r="AG44" s="69"/>
      <c r="AH44" s="69"/>
      <c r="AI44" s="47"/>
      <c r="AJ44" s="69" t="s">
        <v>248</v>
      </c>
      <c r="AK44" s="69"/>
      <c r="AL44" s="69"/>
      <c r="AM44" s="69"/>
      <c r="AN44" s="69"/>
      <c r="AO44" s="69"/>
      <c r="AP44" s="47"/>
      <c r="AQ44" s="69" t="s">
        <v>249</v>
      </c>
      <c r="AR44" s="69"/>
      <c r="AS44" s="69"/>
      <c r="AT44" s="69"/>
      <c r="AU44" s="69"/>
      <c r="AV44" s="69"/>
      <c r="AW44" s="47"/>
      <c r="AX44" s="69" t="s">
        <v>250</v>
      </c>
      <c r="AY44" s="69"/>
      <c r="AZ44" s="69"/>
      <c r="BA44" s="69"/>
      <c r="BB44" s="69"/>
      <c r="BC44" s="69"/>
      <c r="BD44" s="47"/>
      <c r="BE44" s="69" t="s">
        <v>251</v>
      </c>
      <c r="BF44" s="69"/>
      <c r="BG44" s="69"/>
      <c r="BH44" s="69"/>
      <c r="BI44" s="69"/>
      <c r="BJ44" s="69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10.725161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9.6375820000000001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599.54223999999999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1.2941078E-2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3.8631549999999999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151.98514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70.369320000000002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276</v>
      </c>
      <c r="B1" s="62" t="s">
        <v>332</v>
      </c>
      <c r="G1" s="63" t="s">
        <v>277</v>
      </c>
      <c r="H1" s="62" t="s">
        <v>333</v>
      </c>
    </row>
    <row r="3" spans="1:27" x14ac:dyDescent="0.3">
      <c r="A3" s="70" t="s">
        <v>278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9" t="s">
        <v>279</v>
      </c>
      <c r="B4" s="69"/>
      <c r="C4" s="69"/>
      <c r="E4" s="66" t="s">
        <v>280</v>
      </c>
      <c r="F4" s="67"/>
      <c r="G4" s="67"/>
      <c r="H4" s="68"/>
      <c r="J4" s="66" t="s">
        <v>281</v>
      </c>
      <c r="K4" s="67"/>
      <c r="L4" s="68"/>
      <c r="N4" s="69" t="s">
        <v>47</v>
      </c>
      <c r="O4" s="69"/>
      <c r="P4" s="69"/>
      <c r="Q4" s="69"/>
      <c r="R4" s="69"/>
      <c r="S4" s="69"/>
      <c r="U4" s="69" t="s">
        <v>282</v>
      </c>
      <c r="V4" s="69"/>
      <c r="W4" s="69"/>
      <c r="X4" s="69"/>
      <c r="Y4" s="69"/>
      <c r="Z4" s="69"/>
    </row>
    <row r="5" spans="1:27" x14ac:dyDescent="0.3">
      <c r="A5" s="65"/>
      <c r="B5" s="65" t="s">
        <v>283</v>
      </c>
      <c r="C5" s="65" t="s">
        <v>284</v>
      </c>
      <c r="E5" s="65"/>
      <c r="F5" s="65" t="s">
        <v>51</v>
      </c>
      <c r="G5" s="65" t="s">
        <v>285</v>
      </c>
      <c r="H5" s="65" t="s">
        <v>47</v>
      </c>
      <c r="J5" s="65"/>
      <c r="K5" s="65" t="s">
        <v>286</v>
      </c>
      <c r="L5" s="65" t="s">
        <v>287</v>
      </c>
      <c r="N5" s="65"/>
      <c r="O5" s="65" t="s">
        <v>288</v>
      </c>
      <c r="P5" s="65" t="s">
        <v>289</v>
      </c>
      <c r="Q5" s="65" t="s">
        <v>290</v>
      </c>
      <c r="R5" s="65" t="s">
        <v>291</v>
      </c>
      <c r="S5" s="65" t="s">
        <v>284</v>
      </c>
      <c r="U5" s="65"/>
      <c r="V5" s="65" t="s">
        <v>288</v>
      </c>
      <c r="W5" s="65" t="s">
        <v>289</v>
      </c>
      <c r="X5" s="65" t="s">
        <v>290</v>
      </c>
      <c r="Y5" s="65" t="s">
        <v>291</v>
      </c>
      <c r="Z5" s="65" t="s">
        <v>284</v>
      </c>
    </row>
    <row r="6" spans="1:27" x14ac:dyDescent="0.3">
      <c r="A6" s="65" t="s">
        <v>279</v>
      </c>
      <c r="B6" s="65">
        <v>1800</v>
      </c>
      <c r="C6" s="65">
        <v>1852.9785999999999</v>
      </c>
      <c r="E6" s="65" t="s">
        <v>292</v>
      </c>
      <c r="F6" s="65">
        <v>55</v>
      </c>
      <c r="G6" s="65">
        <v>15</v>
      </c>
      <c r="H6" s="65">
        <v>7</v>
      </c>
      <c r="J6" s="65" t="s">
        <v>292</v>
      </c>
      <c r="K6" s="65">
        <v>0.1</v>
      </c>
      <c r="L6" s="65">
        <v>4</v>
      </c>
      <c r="N6" s="65" t="s">
        <v>293</v>
      </c>
      <c r="O6" s="65">
        <v>40</v>
      </c>
      <c r="P6" s="65">
        <v>50</v>
      </c>
      <c r="Q6" s="65">
        <v>0</v>
      </c>
      <c r="R6" s="65">
        <v>0</v>
      </c>
      <c r="S6" s="65">
        <v>51.085762000000003</v>
      </c>
      <c r="U6" s="65" t="s">
        <v>294</v>
      </c>
      <c r="V6" s="65">
        <v>0</v>
      </c>
      <c r="W6" s="65">
        <v>0</v>
      </c>
      <c r="X6" s="65">
        <v>20</v>
      </c>
      <c r="Y6" s="65">
        <v>0</v>
      </c>
      <c r="Z6" s="65">
        <v>20.658968000000002</v>
      </c>
    </row>
    <row r="7" spans="1:27" x14ac:dyDescent="0.3">
      <c r="E7" s="65" t="s">
        <v>295</v>
      </c>
      <c r="F7" s="65">
        <v>65</v>
      </c>
      <c r="G7" s="65">
        <v>30</v>
      </c>
      <c r="H7" s="65">
        <v>20</v>
      </c>
      <c r="J7" s="65" t="s">
        <v>295</v>
      </c>
      <c r="K7" s="65">
        <v>1</v>
      </c>
      <c r="L7" s="65">
        <v>10</v>
      </c>
    </row>
    <row r="8" spans="1:27" x14ac:dyDescent="0.3">
      <c r="E8" s="65" t="s">
        <v>296</v>
      </c>
      <c r="F8" s="65">
        <v>82.366</v>
      </c>
      <c r="G8" s="65">
        <v>5.7279999999999998</v>
      </c>
      <c r="H8" s="65">
        <v>11.906000000000001</v>
      </c>
      <c r="J8" s="65" t="s">
        <v>296</v>
      </c>
      <c r="K8" s="65">
        <v>7.4290000000000003</v>
      </c>
      <c r="L8" s="65">
        <v>7.2770000000000001</v>
      </c>
    </row>
    <row r="13" spans="1:27" x14ac:dyDescent="0.3">
      <c r="A13" s="70" t="s">
        <v>297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298</v>
      </c>
      <c r="B14" s="69"/>
      <c r="C14" s="69"/>
      <c r="D14" s="69"/>
      <c r="E14" s="69"/>
      <c r="F14" s="69"/>
      <c r="H14" s="69" t="s">
        <v>299</v>
      </c>
      <c r="I14" s="69"/>
      <c r="J14" s="69"/>
      <c r="K14" s="69"/>
      <c r="L14" s="69"/>
      <c r="M14" s="69"/>
      <c r="O14" s="69" t="s">
        <v>300</v>
      </c>
      <c r="P14" s="69"/>
      <c r="Q14" s="69"/>
      <c r="R14" s="69"/>
      <c r="S14" s="69"/>
      <c r="T14" s="69"/>
      <c r="V14" s="69" t="s">
        <v>301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288</v>
      </c>
      <c r="C15" s="65" t="s">
        <v>289</v>
      </c>
      <c r="D15" s="65" t="s">
        <v>290</v>
      </c>
      <c r="E15" s="65" t="s">
        <v>291</v>
      </c>
      <c r="F15" s="65" t="s">
        <v>284</v>
      </c>
      <c r="H15" s="65"/>
      <c r="I15" s="65" t="s">
        <v>288</v>
      </c>
      <c r="J15" s="65" t="s">
        <v>289</v>
      </c>
      <c r="K15" s="65" t="s">
        <v>290</v>
      </c>
      <c r="L15" s="65" t="s">
        <v>291</v>
      </c>
      <c r="M15" s="65" t="s">
        <v>284</v>
      </c>
      <c r="O15" s="65"/>
      <c r="P15" s="65" t="s">
        <v>288</v>
      </c>
      <c r="Q15" s="65" t="s">
        <v>289</v>
      </c>
      <c r="R15" s="65" t="s">
        <v>290</v>
      </c>
      <c r="S15" s="65" t="s">
        <v>291</v>
      </c>
      <c r="T15" s="65" t="s">
        <v>284</v>
      </c>
      <c r="V15" s="65"/>
      <c r="W15" s="65" t="s">
        <v>288</v>
      </c>
      <c r="X15" s="65" t="s">
        <v>289</v>
      </c>
      <c r="Y15" s="65" t="s">
        <v>290</v>
      </c>
      <c r="Z15" s="65" t="s">
        <v>291</v>
      </c>
      <c r="AA15" s="65" t="s">
        <v>284</v>
      </c>
    </row>
    <row r="16" spans="1:27" x14ac:dyDescent="0.3">
      <c r="A16" s="65" t="s">
        <v>302</v>
      </c>
      <c r="B16" s="65">
        <v>430</v>
      </c>
      <c r="C16" s="65">
        <v>600</v>
      </c>
      <c r="D16" s="65">
        <v>0</v>
      </c>
      <c r="E16" s="65">
        <v>3000</v>
      </c>
      <c r="F16" s="65">
        <v>386.40911999999997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14.973496000000001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2.0390188999999999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172.28314</v>
      </c>
    </row>
    <row r="23" spans="1:62" x14ac:dyDescent="0.3">
      <c r="A23" s="70" t="s">
        <v>303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304</v>
      </c>
      <c r="B24" s="69"/>
      <c r="C24" s="69"/>
      <c r="D24" s="69"/>
      <c r="E24" s="69"/>
      <c r="F24" s="69"/>
      <c r="H24" s="69" t="s">
        <v>305</v>
      </c>
      <c r="I24" s="69"/>
      <c r="J24" s="69"/>
      <c r="K24" s="69"/>
      <c r="L24" s="69"/>
      <c r="M24" s="69"/>
      <c r="O24" s="69" t="s">
        <v>306</v>
      </c>
      <c r="P24" s="69"/>
      <c r="Q24" s="69"/>
      <c r="R24" s="69"/>
      <c r="S24" s="69"/>
      <c r="T24" s="69"/>
      <c r="V24" s="69" t="s">
        <v>307</v>
      </c>
      <c r="W24" s="69"/>
      <c r="X24" s="69"/>
      <c r="Y24" s="69"/>
      <c r="Z24" s="69"/>
      <c r="AA24" s="69"/>
      <c r="AC24" s="69" t="s">
        <v>308</v>
      </c>
      <c r="AD24" s="69"/>
      <c r="AE24" s="69"/>
      <c r="AF24" s="69"/>
      <c r="AG24" s="69"/>
      <c r="AH24" s="69"/>
      <c r="AJ24" s="69" t="s">
        <v>309</v>
      </c>
      <c r="AK24" s="69"/>
      <c r="AL24" s="69"/>
      <c r="AM24" s="69"/>
      <c r="AN24" s="69"/>
      <c r="AO24" s="69"/>
      <c r="AQ24" s="69" t="s">
        <v>310</v>
      </c>
      <c r="AR24" s="69"/>
      <c r="AS24" s="69"/>
      <c r="AT24" s="69"/>
      <c r="AU24" s="69"/>
      <c r="AV24" s="69"/>
      <c r="AX24" s="69" t="s">
        <v>311</v>
      </c>
      <c r="AY24" s="69"/>
      <c r="AZ24" s="69"/>
      <c r="BA24" s="69"/>
      <c r="BB24" s="69"/>
      <c r="BC24" s="69"/>
      <c r="BE24" s="69" t="s">
        <v>312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288</v>
      </c>
      <c r="C25" s="65" t="s">
        <v>289</v>
      </c>
      <c r="D25" s="65" t="s">
        <v>290</v>
      </c>
      <c r="E25" s="65" t="s">
        <v>291</v>
      </c>
      <c r="F25" s="65" t="s">
        <v>284</v>
      </c>
      <c r="H25" s="65"/>
      <c r="I25" s="65" t="s">
        <v>288</v>
      </c>
      <c r="J25" s="65" t="s">
        <v>289</v>
      </c>
      <c r="K25" s="65" t="s">
        <v>290</v>
      </c>
      <c r="L25" s="65" t="s">
        <v>291</v>
      </c>
      <c r="M25" s="65" t="s">
        <v>284</v>
      </c>
      <c r="O25" s="65"/>
      <c r="P25" s="65" t="s">
        <v>288</v>
      </c>
      <c r="Q25" s="65" t="s">
        <v>289</v>
      </c>
      <c r="R25" s="65" t="s">
        <v>290</v>
      </c>
      <c r="S25" s="65" t="s">
        <v>291</v>
      </c>
      <c r="T25" s="65" t="s">
        <v>284</v>
      </c>
      <c r="V25" s="65"/>
      <c r="W25" s="65" t="s">
        <v>288</v>
      </c>
      <c r="X25" s="65" t="s">
        <v>289</v>
      </c>
      <c r="Y25" s="65" t="s">
        <v>290</v>
      </c>
      <c r="Z25" s="65" t="s">
        <v>291</v>
      </c>
      <c r="AA25" s="65" t="s">
        <v>284</v>
      </c>
      <c r="AC25" s="65"/>
      <c r="AD25" s="65" t="s">
        <v>288</v>
      </c>
      <c r="AE25" s="65" t="s">
        <v>289</v>
      </c>
      <c r="AF25" s="65" t="s">
        <v>290</v>
      </c>
      <c r="AG25" s="65" t="s">
        <v>291</v>
      </c>
      <c r="AH25" s="65" t="s">
        <v>284</v>
      </c>
      <c r="AJ25" s="65"/>
      <c r="AK25" s="65" t="s">
        <v>288</v>
      </c>
      <c r="AL25" s="65" t="s">
        <v>289</v>
      </c>
      <c r="AM25" s="65" t="s">
        <v>290</v>
      </c>
      <c r="AN25" s="65" t="s">
        <v>291</v>
      </c>
      <c r="AO25" s="65" t="s">
        <v>284</v>
      </c>
      <c r="AQ25" s="65"/>
      <c r="AR25" s="65" t="s">
        <v>288</v>
      </c>
      <c r="AS25" s="65" t="s">
        <v>289</v>
      </c>
      <c r="AT25" s="65" t="s">
        <v>290</v>
      </c>
      <c r="AU25" s="65" t="s">
        <v>291</v>
      </c>
      <c r="AV25" s="65" t="s">
        <v>284</v>
      </c>
      <c r="AX25" s="65"/>
      <c r="AY25" s="65" t="s">
        <v>288</v>
      </c>
      <c r="AZ25" s="65" t="s">
        <v>289</v>
      </c>
      <c r="BA25" s="65" t="s">
        <v>290</v>
      </c>
      <c r="BB25" s="65" t="s">
        <v>291</v>
      </c>
      <c r="BC25" s="65" t="s">
        <v>284</v>
      </c>
      <c r="BE25" s="65"/>
      <c r="BF25" s="65" t="s">
        <v>288</v>
      </c>
      <c r="BG25" s="65" t="s">
        <v>289</v>
      </c>
      <c r="BH25" s="65" t="s">
        <v>290</v>
      </c>
      <c r="BI25" s="65" t="s">
        <v>291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116.71057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1.3358494000000001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1.0086242999999999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14.12964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1.4892327999999999</v>
      </c>
      <c r="AJ26" s="65" t="s">
        <v>313</v>
      </c>
      <c r="AK26" s="65">
        <v>320</v>
      </c>
      <c r="AL26" s="65">
        <v>400</v>
      </c>
      <c r="AM26" s="65">
        <v>0</v>
      </c>
      <c r="AN26" s="65">
        <v>1000</v>
      </c>
      <c r="AO26" s="65">
        <v>446.63803000000001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4.7080169999999999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1.8820688000000001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2.3929024000000001</v>
      </c>
    </row>
    <row r="33" spans="1:68" x14ac:dyDescent="0.3">
      <c r="A33" s="70" t="s">
        <v>314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64"/>
      <c r="BL33" s="64"/>
      <c r="BM33" s="64"/>
      <c r="BN33" s="64"/>
      <c r="BO33" s="64"/>
      <c r="BP33" s="64"/>
    </row>
    <row r="34" spans="1:68" x14ac:dyDescent="0.3">
      <c r="A34" s="69" t="s">
        <v>178</v>
      </c>
      <c r="B34" s="69"/>
      <c r="C34" s="69"/>
      <c r="D34" s="69"/>
      <c r="E34" s="69"/>
      <c r="F34" s="69"/>
      <c r="H34" s="69" t="s">
        <v>315</v>
      </c>
      <c r="I34" s="69"/>
      <c r="J34" s="69"/>
      <c r="K34" s="69"/>
      <c r="L34" s="69"/>
      <c r="M34" s="69"/>
      <c r="O34" s="69" t="s">
        <v>179</v>
      </c>
      <c r="P34" s="69"/>
      <c r="Q34" s="69"/>
      <c r="R34" s="69"/>
      <c r="S34" s="69"/>
      <c r="T34" s="69"/>
      <c r="V34" s="69" t="s">
        <v>316</v>
      </c>
      <c r="W34" s="69"/>
      <c r="X34" s="69"/>
      <c r="Y34" s="69"/>
      <c r="Z34" s="69"/>
      <c r="AA34" s="69"/>
      <c r="AC34" s="69" t="s">
        <v>317</v>
      </c>
      <c r="AD34" s="69"/>
      <c r="AE34" s="69"/>
      <c r="AF34" s="69"/>
      <c r="AG34" s="69"/>
      <c r="AH34" s="69"/>
      <c r="AJ34" s="69" t="s">
        <v>318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288</v>
      </c>
      <c r="C35" s="65" t="s">
        <v>289</v>
      </c>
      <c r="D35" s="65" t="s">
        <v>290</v>
      </c>
      <c r="E35" s="65" t="s">
        <v>291</v>
      </c>
      <c r="F35" s="65" t="s">
        <v>284</v>
      </c>
      <c r="H35" s="65"/>
      <c r="I35" s="65" t="s">
        <v>288</v>
      </c>
      <c r="J35" s="65" t="s">
        <v>289</v>
      </c>
      <c r="K35" s="65" t="s">
        <v>290</v>
      </c>
      <c r="L35" s="65" t="s">
        <v>291</v>
      </c>
      <c r="M35" s="65" t="s">
        <v>284</v>
      </c>
      <c r="O35" s="65"/>
      <c r="P35" s="65" t="s">
        <v>288</v>
      </c>
      <c r="Q35" s="65" t="s">
        <v>289</v>
      </c>
      <c r="R35" s="65" t="s">
        <v>290</v>
      </c>
      <c r="S35" s="65" t="s">
        <v>291</v>
      </c>
      <c r="T35" s="65" t="s">
        <v>284</v>
      </c>
      <c r="V35" s="65"/>
      <c r="W35" s="65" t="s">
        <v>288</v>
      </c>
      <c r="X35" s="65" t="s">
        <v>289</v>
      </c>
      <c r="Y35" s="65" t="s">
        <v>290</v>
      </c>
      <c r="Z35" s="65" t="s">
        <v>291</v>
      </c>
      <c r="AA35" s="65" t="s">
        <v>284</v>
      </c>
      <c r="AC35" s="65"/>
      <c r="AD35" s="65" t="s">
        <v>288</v>
      </c>
      <c r="AE35" s="65" t="s">
        <v>289</v>
      </c>
      <c r="AF35" s="65" t="s">
        <v>290</v>
      </c>
      <c r="AG35" s="65" t="s">
        <v>291</v>
      </c>
      <c r="AH35" s="65" t="s">
        <v>284</v>
      </c>
      <c r="AJ35" s="65"/>
      <c r="AK35" s="65" t="s">
        <v>288</v>
      </c>
      <c r="AL35" s="65" t="s">
        <v>289</v>
      </c>
      <c r="AM35" s="65" t="s">
        <v>290</v>
      </c>
      <c r="AN35" s="65" t="s">
        <v>291</v>
      </c>
      <c r="AO35" s="65" t="s">
        <v>284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345.3956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1028.4844000000001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4264.4970000000003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2736.3591000000001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105.3408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107.53191</v>
      </c>
    </row>
    <row r="43" spans="1:68" x14ac:dyDescent="0.3">
      <c r="A43" s="70" t="s">
        <v>319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320</v>
      </c>
      <c r="B44" s="69"/>
      <c r="C44" s="69"/>
      <c r="D44" s="69"/>
      <c r="E44" s="69"/>
      <c r="F44" s="69"/>
      <c r="H44" s="69" t="s">
        <v>321</v>
      </c>
      <c r="I44" s="69"/>
      <c r="J44" s="69"/>
      <c r="K44" s="69"/>
      <c r="L44" s="69"/>
      <c r="M44" s="69"/>
      <c r="O44" s="69" t="s">
        <v>322</v>
      </c>
      <c r="P44" s="69"/>
      <c r="Q44" s="69"/>
      <c r="R44" s="69"/>
      <c r="S44" s="69"/>
      <c r="T44" s="69"/>
      <c r="V44" s="69" t="s">
        <v>323</v>
      </c>
      <c r="W44" s="69"/>
      <c r="X44" s="69"/>
      <c r="Y44" s="69"/>
      <c r="Z44" s="69"/>
      <c r="AA44" s="69"/>
      <c r="AC44" s="69" t="s">
        <v>324</v>
      </c>
      <c r="AD44" s="69"/>
      <c r="AE44" s="69"/>
      <c r="AF44" s="69"/>
      <c r="AG44" s="69"/>
      <c r="AH44" s="69"/>
      <c r="AJ44" s="69" t="s">
        <v>325</v>
      </c>
      <c r="AK44" s="69"/>
      <c r="AL44" s="69"/>
      <c r="AM44" s="69"/>
      <c r="AN44" s="69"/>
      <c r="AO44" s="69"/>
      <c r="AQ44" s="69" t="s">
        <v>326</v>
      </c>
      <c r="AR44" s="69"/>
      <c r="AS44" s="69"/>
      <c r="AT44" s="69"/>
      <c r="AU44" s="69"/>
      <c r="AV44" s="69"/>
      <c r="AX44" s="69" t="s">
        <v>327</v>
      </c>
      <c r="AY44" s="69"/>
      <c r="AZ44" s="69"/>
      <c r="BA44" s="69"/>
      <c r="BB44" s="69"/>
      <c r="BC44" s="69"/>
      <c r="BE44" s="69" t="s">
        <v>328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288</v>
      </c>
      <c r="C45" s="65" t="s">
        <v>289</v>
      </c>
      <c r="D45" s="65" t="s">
        <v>290</v>
      </c>
      <c r="E45" s="65" t="s">
        <v>291</v>
      </c>
      <c r="F45" s="65" t="s">
        <v>284</v>
      </c>
      <c r="H45" s="65"/>
      <c r="I45" s="65" t="s">
        <v>288</v>
      </c>
      <c r="J45" s="65" t="s">
        <v>289</v>
      </c>
      <c r="K45" s="65" t="s">
        <v>290</v>
      </c>
      <c r="L45" s="65" t="s">
        <v>291</v>
      </c>
      <c r="M45" s="65" t="s">
        <v>284</v>
      </c>
      <c r="O45" s="65"/>
      <c r="P45" s="65" t="s">
        <v>288</v>
      </c>
      <c r="Q45" s="65" t="s">
        <v>289</v>
      </c>
      <c r="R45" s="65" t="s">
        <v>290</v>
      </c>
      <c r="S45" s="65" t="s">
        <v>291</v>
      </c>
      <c r="T45" s="65" t="s">
        <v>284</v>
      </c>
      <c r="V45" s="65"/>
      <c r="W45" s="65" t="s">
        <v>288</v>
      </c>
      <c r="X45" s="65" t="s">
        <v>289</v>
      </c>
      <c r="Y45" s="65" t="s">
        <v>290</v>
      </c>
      <c r="Z45" s="65" t="s">
        <v>291</v>
      </c>
      <c r="AA45" s="65" t="s">
        <v>284</v>
      </c>
      <c r="AC45" s="65"/>
      <c r="AD45" s="65" t="s">
        <v>288</v>
      </c>
      <c r="AE45" s="65" t="s">
        <v>289</v>
      </c>
      <c r="AF45" s="65" t="s">
        <v>290</v>
      </c>
      <c r="AG45" s="65" t="s">
        <v>291</v>
      </c>
      <c r="AH45" s="65" t="s">
        <v>284</v>
      </c>
      <c r="AJ45" s="65"/>
      <c r="AK45" s="65" t="s">
        <v>288</v>
      </c>
      <c r="AL45" s="65" t="s">
        <v>289</v>
      </c>
      <c r="AM45" s="65" t="s">
        <v>290</v>
      </c>
      <c r="AN45" s="65" t="s">
        <v>291</v>
      </c>
      <c r="AO45" s="65" t="s">
        <v>284</v>
      </c>
      <c r="AQ45" s="65"/>
      <c r="AR45" s="65" t="s">
        <v>288</v>
      </c>
      <c r="AS45" s="65" t="s">
        <v>289</v>
      </c>
      <c r="AT45" s="65" t="s">
        <v>290</v>
      </c>
      <c r="AU45" s="65" t="s">
        <v>291</v>
      </c>
      <c r="AV45" s="65" t="s">
        <v>284</v>
      </c>
      <c r="AX45" s="65"/>
      <c r="AY45" s="65" t="s">
        <v>288</v>
      </c>
      <c r="AZ45" s="65" t="s">
        <v>289</v>
      </c>
      <c r="BA45" s="65" t="s">
        <v>290</v>
      </c>
      <c r="BB45" s="65" t="s">
        <v>291</v>
      </c>
      <c r="BC45" s="65" t="s">
        <v>284</v>
      </c>
      <c r="BE45" s="65"/>
      <c r="BF45" s="65" t="s">
        <v>288</v>
      </c>
      <c r="BG45" s="65" t="s">
        <v>289</v>
      </c>
      <c r="BH45" s="65" t="s">
        <v>290</v>
      </c>
      <c r="BI45" s="65" t="s">
        <v>291</v>
      </c>
      <c r="BJ45" s="65" t="s">
        <v>284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10.725161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9.6375820000000001</v>
      </c>
      <c r="O46" s="65" t="s">
        <v>329</v>
      </c>
      <c r="P46" s="65">
        <v>600</v>
      </c>
      <c r="Q46" s="65">
        <v>800</v>
      </c>
      <c r="R46" s="65">
        <v>0</v>
      </c>
      <c r="S46" s="65">
        <v>10000</v>
      </c>
      <c r="T46" s="65">
        <v>599.54223999999999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1.2941078E-2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3.8631549999999999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151.98514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70.369320000000002</v>
      </c>
      <c r="AX46" s="65" t="s">
        <v>330</v>
      </c>
      <c r="AY46" s="65"/>
      <c r="AZ46" s="65"/>
      <c r="BA46" s="65"/>
      <c r="BB46" s="65"/>
      <c r="BC46" s="65"/>
      <c r="BE46" s="65" t="s">
        <v>331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160" t="s">
        <v>334</v>
      </c>
      <c r="B2" s="160" t="s">
        <v>335</v>
      </c>
      <c r="C2" s="160" t="s">
        <v>336</v>
      </c>
      <c r="D2" s="160">
        <v>59</v>
      </c>
      <c r="E2" s="160">
        <v>1852.9785999999999</v>
      </c>
      <c r="F2" s="160">
        <v>353.40152</v>
      </c>
      <c r="G2" s="160">
        <v>24.577020000000001</v>
      </c>
      <c r="H2" s="160">
        <v>14.355983999999999</v>
      </c>
      <c r="I2" s="160">
        <v>10.221036</v>
      </c>
      <c r="J2" s="160">
        <v>51.085762000000003</v>
      </c>
      <c r="K2" s="160">
        <v>35.663024999999998</v>
      </c>
      <c r="L2" s="160">
        <v>15.422739999999999</v>
      </c>
      <c r="M2" s="160">
        <v>20.658968000000002</v>
      </c>
      <c r="N2" s="160">
        <v>2.5190320000000002</v>
      </c>
      <c r="O2" s="160">
        <v>10.946039000000001</v>
      </c>
      <c r="P2" s="160">
        <v>652.03700000000003</v>
      </c>
      <c r="Q2" s="160">
        <v>19.602283</v>
      </c>
      <c r="R2" s="160">
        <v>386.40911999999997</v>
      </c>
      <c r="S2" s="160">
        <v>64.704629999999995</v>
      </c>
      <c r="T2" s="160">
        <v>3860.4535999999998</v>
      </c>
      <c r="U2" s="160">
        <v>2.0390188999999999</v>
      </c>
      <c r="V2" s="160">
        <v>14.973496000000001</v>
      </c>
      <c r="W2" s="160">
        <v>172.28314</v>
      </c>
      <c r="X2" s="160">
        <v>116.71057</v>
      </c>
      <c r="Y2" s="160">
        <v>1.3358494000000001</v>
      </c>
      <c r="Z2" s="160">
        <v>1.0086242999999999</v>
      </c>
      <c r="AA2" s="160">
        <v>14.12964</v>
      </c>
      <c r="AB2" s="160">
        <v>1.4892327999999999</v>
      </c>
      <c r="AC2" s="160">
        <v>446.63803000000001</v>
      </c>
      <c r="AD2" s="160">
        <v>4.7080169999999999</v>
      </c>
      <c r="AE2" s="160">
        <v>1.8820688000000001</v>
      </c>
      <c r="AF2" s="160">
        <v>2.3929024000000001</v>
      </c>
      <c r="AG2" s="160">
        <v>345.3956</v>
      </c>
      <c r="AH2" s="160">
        <v>226.2012</v>
      </c>
      <c r="AI2" s="160">
        <v>119.194405</v>
      </c>
      <c r="AJ2" s="160">
        <v>1028.4844000000001</v>
      </c>
      <c r="AK2" s="160">
        <v>4264.4970000000003</v>
      </c>
      <c r="AL2" s="160">
        <v>105.3408</v>
      </c>
      <c r="AM2" s="160">
        <v>2736.3591000000001</v>
      </c>
      <c r="AN2" s="160">
        <v>107.53191</v>
      </c>
      <c r="AO2" s="160">
        <v>10.725161</v>
      </c>
      <c r="AP2" s="160">
        <v>8.8228290000000005</v>
      </c>
      <c r="AQ2" s="160">
        <v>1.9023314</v>
      </c>
      <c r="AR2" s="160">
        <v>9.6375820000000001</v>
      </c>
      <c r="AS2" s="160">
        <v>599.54223999999999</v>
      </c>
      <c r="AT2" s="160">
        <v>1.2941078E-2</v>
      </c>
      <c r="AU2" s="160">
        <v>3.8631549999999999</v>
      </c>
      <c r="AV2" s="160">
        <v>151.98514</v>
      </c>
      <c r="AW2" s="160">
        <v>70.369320000000002</v>
      </c>
      <c r="AX2" s="160">
        <v>6.350016E-2</v>
      </c>
      <c r="AY2" s="160">
        <v>0.53095513999999999</v>
      </c>
      <c r="AZ2" s="160">
        <v>194.64940999999999</v>
      </c>
      <c r="BA2" s="160">
        <v>22.541060999999999</v>
      </c>
      <c r="BB2" s="160">
        <v>6.8960749999999997</v>
      </c>
      <c r="BC2" s="160">
        <v>8.226839</v>
      </c>
      <c r="BD2" s="160">
        <v>7.4039219999999997</v>
      </c>
      <c r="BE2" s="160">
        <v>0.42979610000000001</v>
      </c>
      <c r="BF2" s="160">
        <v>2.4769350999999999</v>
      </c>
      <c r="BG2" s="160">
        <v>4.5795576000000001E-4</v>
      </c>
      <c r="BH2" s="160">
        <v>1.0796273E-2</v>
      </c>
      <c r="BI2" s="160">
        <v>8.9006009999999993E-3</v>
      </c>
      <c r="BJ2" s="160">
        <v>4.2129178000000003E-2</v>
      </c>
      <c r="BK2" s="160">
        <v>3.5227366999999997E-5</v>
      </c>
      <c r="BL2" s="160">
        <v>0.32927603</v>
      </c>
      <c r="BM2" s="160">
        <v>3.6831884000000001</v>
      </c>
      <c r="BN2" s="160">
        <v>1.1355922000000001</v>
      </c>
      <c r="BO2" s="160">
        <v>55.996220000000001</v>
      </c>
      <c r="BP2" s="160">
        <v>11.184357</v>
      </c>
      <c r="BQ2" s="160">
        <v>18.666309999999999</v>
      </c>
      <c r="BR2" s="160">
        <v>66.559250000000006</v>
      </c>
      <c r="BS2" s="160">
        <v>14.150043500000001</v>
      </c>
      <c r="BT2" s="160">
        <v>13.540737</v>
      </c>
      <c r="BU2" s="160">
        <v>3.3733405000000001E-2</v>
      </c>
      <c r="BV2" s="160">
        <v>3.3817845999999999E-2</v>
      </c>
      <c r="BW2" s="160">
        <v>0.88925474999999998</v>
      </c>
      <c r="BX2" s="160">
        <v>1.0616524000000001</v>
      </c>
      <c r="BY2" s="160">
        <v>8.3228916E-2</v>
      </c>
      <c r="BZ2" s="160">
        <v>6.149142E-4</v>
      </c>
      <c r="CA2" s="160">
        <v>0.64245825999999995</v>
      </c>
      <c r="CB2" s="160">
        <v>2.2136915E-2</v>
      </c>
      <c r="CC2" s="160">
        <v>0.10327014</v>
      </c>
      <c r="CD2" s="160">
        <v>0.85109780000000002</v>
      </c>
      <c r="CE2" s="160">
        <v>4.1425812999999999E-2</v>
      </c>
      <c r="CF2" s="160">
        <v>0.1169608</v>
      </c>
      <c r="CG2" s="160">
        <v>4.9500000000000003E-7</v>
      </c>
      <c r="CH2" s="160">
        <v>2.1841057000000001E-2</v>
      </c>
      <c r="CI2" s="160">
        <v>2.5328759999999999E-3</v>
      </c>
      <c r="CJ2" s="160">
        <v>1.6773775</v>
      </c>
      <c r="CK2" s="160">
        <v>1.0825151E-2</v>
      </c>
      <c r="CL2" s="160">
        <v>0.5196984</v>
      </c>
      <c r="CM2" s="160">
        <v>3.4174864</v>
      </c>
      <c r="CN2" s="160">
        <v>1832.5092999999999</v>
      </c>
      <c r="CO2" s="160">
        <v>3168.9115999999999</v>
      </c>
      <c r="CP2" s="160">
        <v>1302.6375</v>
      </c>
      <c r="CQ2" s="160">
        <v>633.77106000000003</v>
      </c>
      <c r="CR2" s="160">
        <v>326.42464999999999</v>
      </c>
      <c r="CS2" s="160">
        <v>490.65719999999999</v>
      </c>
      <c r="CT2" s="160">
        <v>1775.6223</v>
      </c>
      <c r="CU2" s="160">
        <v>891.45939999999996</v>
      </c>
      <c r="CV2" s="160">
        <v>1546.0927999999999</v>
      </c>
      <c r="CW2" s="160">
        <v>942.24445000000003</v>
      </c>
      <c r="CX2" s="160">
        <v>289.64935000000003</v>
      </c>
      <c r="CY2" s="160">
        <v>2576.2664</v>
      </c>
      <c r="CZ2" s="160">
        <v>1009.1743</v>
      </c>
      <c r="DA2" s="160">
        <v>2528.9998000000001</v>
      </c>
      <c r="DB2" s="160">
        <v>2809.5425</v>
      </c>
      <c r="DC2" s="160">
        <v>3288.1107999999999</v>
      </c>
      <c r="DD2" s="160">
        <v>4977.4390000000003</v>
      </c>
      <c r="DE2" s="160">
        <v>862.66539999999998</v>
      </c>
      <c r="DF2" s="160">
        <v>3296.2073</v>
      </c>
      <c r="DG2" s="160">
        <v>1151.0914</v>
      </c>
      <c r="DH2" s="160">
        <v>43.636510000000001</v>
      </c>
      <c r="DI2" s="160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22.541060999999999</v>
      </c>
      <c r="B6">
        <f>BB2</f>
        <v>6.8960749999999997</v>
      </c>
      <c r="C6">
        <f>BC2</f>
        <v>8.226839</v>
      </c>
      <c r="D6">
        <f>BD2</f>
        <v>7.4039219999999997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2" t="s">
        <v>37</v>
      </c>
      <c r="F1" s="72"/>
      <c r="G1" s="72" t="s">
        <v>38</v>
      </c>
      <c r="H1" s="72"/>
      <c r="I1" s="52" t="s">
        <v>39</v>
      </c>
    </row>
    <row r="2" spans="1:9" x14ac:dyDescent="0.3">
      <c r="A2" s="55" t="s">
        <v>256</v>
      </c>
      <c r="B2" s="56">
        <v>22194</v>
      </c>
      <c r="C2" s="57">
        <f ca="1">YEAR(TODAY())-YEAR(B2)+IF(TODAY()&gt;=DATE(YEAR(TODAY()),MONTH(B2),DAY(B2)),0,-1)</f>
        <v>59</v>
      </c>
      <c r="E2" s="53">
        <v>164</v>
      </c>
      <c r="F2" s="54" t="s">
        <v>40</v>
      </c>
      <c r="G2" s="53">
        <v>53</v>
      </c>
      <c r="H2" s="52" t="s">
        <v>42</v>
      </c>
      <c r="I2" s="72">
        <f>ROUND(G3/E3^2,1)</f>
        <v>19.7</v>
      </c>
    </row>
    <row r="3" spans="1:9" x14ac:dyDescent="0.3">
      <c r="E3" s="52">
        <f>E2/100</f>
        <v>1.64</v>
      </c>
      <c r="F3" s="52" t="s">
        <v>41</v>
      </c>
      <c r="G3" s="52">
        <f>G2</f>
        <v>53</v>
      </c>
      <c r="H3" s="52" t="s">
        <v>42</v>
      </c>
      <c r="I3" s="72"/>
    </row>
    <row r="4" spans="1:9" x14ac:dyDescent="0.3">
      <c r="A4" t="s">
        <v>274</v>
      </c>
    </row>
    <row r="5" spans="1:9" x14ac:dyDescent="0.3">
      <c r="B5" s="61">
        <v>43873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이경옥, ID : H1900120)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14:39:28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X16" sqref="X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197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5" t="s">
        <v>30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</row>
    <row r="6" spans="1:19" ht="18" customHeight="1" x14ac:dyDescent="0.3"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</row>
    <row r="7" spans="1:19" ht="18" customHeight="1" x14ac:dyDescent="0.3"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45" t="s">
        <v>31</v>
      </c>
      <c r="D10" s="145"/>
      <c r="E10" s="146"/>
      <c r="F10" s="144">
        <f>'개인정보 및 신체계측 입력'!B5</f>
        <v>43873</v>
      </c>
      <c r="G10" s="109"/>
      <c r="H10" s="109"/>
      <c r="I10" s="109"/>
      <c r="K10" s="105" t="s">
        <v>34</v>
      </c>
      <c r="L10" s="106"/>
      <c r="M10" s="105" t="s">
        <v>35</v>
      </c>
      <c r="N10" s="106"/>
      <c r="O10" s="105" t="s">
        <v>36</v>
      </c>
      <c r="P10" s="105"/>
      <c r="Q10" s="105"/>
      <c r="R10" s="105"/>
      <c r="S10" s="105"/>
    </row>
    <row r="11" spans="1:19" ht="18" customHeight="1" thickBot="1" x14ac:dyDescent="0.35">
      <c r="C11" s="149"/>
      <c r="D11" s="149"/>
      <c r="E11" s="150"/>
      <c r="F11" s="110"/>
      <c r="G11" s="110"/>
      <c r="H11" s="110"/>
      <c r="I11" s="110"/>
      <c r="K11" s="107"/>
      <c r="L11" s="108"/>
      <c r="M11" s="107"/>
      <c r="N11" s="108"/>
      <c r="O11" s="107"/>
      <c r="P11" s="107"/>
      <c r="Q11" s="107"/>
      <c r="R11" s="107"/>
      <c r="S11" s="107"/>
    </row>
    <row r="12" spans="1:19" ht="18" customHeight="1" x14ac:dyDescent="0.3">
      <c r="C12" s="145" t="s">
        <v>33</v>
      </c>
      <c r="D12" s="145"/>
      <c r="E12" s="146"/>
      <c r="F12" s="151">
        <f ca="1">'개인정보 및 신체계측 입력'!C2</f>
        <v>59</v>
      </c>
      <c r="G12" s="151"/>
      <c r="H12" s="151"/>
      <c r="I12" s="151"/>
      <c r="K12" s="122">
        <f>'개인정보 및 신체계측 입력'!E2</f>
        <v>164</v>
      </c>
      <c r="L12" s="123"/>
      <c r="M12" s="116">
        <f>'개인정보 및 신체계측 입력'!G2</f>
        <v>53</v>
      </c>
      <c r="N12" s="117"/>
      <c r="O12" s="112" t="s">
        <v>272</v>
      </c>
      <c r="P12" s="106"/>
      <c r="Q12" s="109">
        <f>'개인정보 및 신체계측 입력'!I2</f>
        <v>19.7</v>
      </c>
      <c r="R12" s="109"/>
      <c r="S12" s="109"/>
    </row>
    <row r="13" spans="1:19" ht="18" customHeight="1" thickBot="1" x14ac:dyDescent="0.35">
      <c r="C13" s="147"/>
      <c r="D13" s="147"/>
      <c r="E13" s="148"/>
      <c r="F13" s="152"/>
      <c r="G13" s="152"/>
      <c r="H13" s="152"/>
      <c r="I13" s="152"/>
      <c r="K13" s="124"/>
      <c r="L13" s="125"/>
      <c r="M13" s="118"/>
      <c r="N13" s="119"/>
      <c r="O13" s="113"/>
      <c r="P13" s="114"/>
      <c r="Q13" s="110"/>
      <c r="R13" s="110"/>
      <c r="S13" s="110"/>
    </row>
    <row r="14" spans="1:19" ht="18" customHeight="1" x14ac:dyDescent="0.3">
      <c r="C14" s="149" t="s">
        <v>32</v>
      </c>
      <c r="D14" s="149"/>
      <c r="E14" s="150"/>
      <c r="F14" s="110" t="str">
        <f>MID('DRIs DATA'!B1,28,3)</f>
        <v>이경옥</v>
      </c>
      <c r="G14" s="110"/>
      <c r="H14" s="110"/>
      <c r="I14" s="110"/>
      <c r="K14" s="124"/>
      <c r="L14" s="125"/>
      <c r="M14" s="118"/>
      <c r="N14" s="119"/>
      <c r="O14" s="113"/>
      <c r="P14" s="114"/>
      <c r="Q14" s="110"/>
      <c r="R14" s="110"/>
      <c r="S14" s="110"/>
    </row>
    <row r="15" spans="1:19" ht="18" customHeight="1" thickBot="1" x14ac:dyDescent="0.35">
      <c r="C15" s="147"/>
      <c r="D15" s="147"/>
      <c r="E15" s="148"/>
      <c r="F15" s="111"/>
      <c r="G15" s="111"/>
      <c r="H15" s="111"/>
      <c r="I15" s="111"/>
      <c r="K15" s="126"/>
      <c r="L15" s="127"/>
      <c r="M15" s="120"/>
      <c r="N15" s="121"/>
      <c r="O15" s="115"/>
      <c r="P15" s="108"/>
      <c r="Q15" s="111"/>
      <c r="R15" s="111"/>
      <c r="S15" s="111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8" t="s">
        <v>43</v>
      </c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90"/>
    </row>
    <row r="20" spans="2:20" ht="18" customHeight="1" thickBot="1" x14ac:dyDescent="0.35">
      <c r="B20" s="91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3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141" t="s">
        <v>44</v>
      </c>
      <c r="E36" s="141"/>
      <c r="F36" s="141"/>
      <c r="G36" s="141"/>
      <c r="H36" s="141"/>
      <c r="I36" s="35">
        <f>'DRIs DATA'!F8</f>
        <v>82.366</v>
      </c>
      <c r="J36" s="142" t="s">
        <v>45</v>
      </c>
      <c r="K36" s="142"/>
      <c r="L36" s="142"/>
      <c r="M36" s="142"/>
      <c r="N36" s="36"/>
      <c r="O36" s="140" t="s">
        <v>46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183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141" t="s">
        <v>44</v>
      </c>
      <c r="E41" s="141"/>
      <c r="F41" s="141"/>
      <c r="G41" s="141"/>
      <c r="H41" s="141"/>
      <c r="I41" s="35">
        <f>'DRIs DATA'!G8</f>
        <v>5.7279999999999998</v>
      </c>
      <c r="J41" s="142" t="s">
        <v>45</v>
      </c>
      <c r="K41" s="142"/>
      <c r="L41" s="142"/>
      <c r="M41" s="142"/>
      <c r="N41" s="36"/>
      <c r="O41" s="139" t="s">
        <v>50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128" t="s">
        <v>185</v>
      </c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6"/>
    </row>
    <row r="43" spans="2:20" ht="18" customHeight="1" x14ac:dyDescent="0.3">
      <c r="B43" s="6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6"/>
    </row>
    <row r="44" spans="2:20" ht="18" customHeight="1" thickBot="1" x14ac:dyDescent="0.35">
      <c r="B44" s="6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43" t="s">
        <v>44</v>
      </c>
      <c r="E46" s="143"/>
      <c r="F46" s="143"/>
      <c r="G46" s="143"/>
      <c r="H46" s="143"/>
      <c r="I46" s="35">
        <f>'DRIs DATA'!H8</f>
        <v>11.906000000000001</v>
      </c>
      <c r="J46" s="142" t="s">
        <v>45</v>
      </c>
      <c r="K46" s="142"/>
      <c r="L46" s="142"/>
      <c r="M46" s="142"/>
      <c r="N46" s="36"/>
      <c r="O46" s="139" t="s">
        <v>49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128" t="s">
        <v>184</v>
      </c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6"/>
    </row>
    <row r="48" spans="2:20" ht="18" customHeight="1" thickBot="1" x14ac:dyDescent="0.35">
      <c r="B48" s="6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8" t="s">
        <v>192</v>
      </c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90"/>
    </row>
    <row r="54" spans="1:20" ht="18" customHeight="1" thickBot="1" x14ac:dyDescent="0.35">
      <c r="B54" s="91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3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7" t="s">
        <v>165</v>
      </c>
      <c r="D69" s="157"/>
      <c r="E69" s="157"/>
      <c r="F69" s="157"/>
      <c r="G69" s="157"/>
      <c r="H69" s="141" t="s">
        <v>171</v>
      </c>
      <c r="I69" s="141"/>
      <c r="J69" s="141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8">
        <f>ROUND('그룹 전체 사용자의 일일 입력'!D6/MAX('그룹 전체 사용자의 일일 입력'!$B$6,'그룹 전체 사용자의 일일 입력'!$C$6,'그룹 전체 사용자의 일일 입력'!$D$6),1)</f>
        <v>0.9</v>
      </c>
      <c r="P69" s="158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29" t="s">
        <v>166</v>
      </c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7" t="s">
        <v>52</v>
      </c>
      <c r="D72" s="157"/>
      <c r="E72" s="157"/>
      <c r="F72" s="157"/>
      <c r="G72" s="157"/>
      <c r="H72" s="39"/>
      <c r="I72" s="141" t="s">
        <v>53</v>
      </c>
      <c r="J72" s="141"/>
      <c r="K72" s="37">
        <f>ROUND('DRIs DATA'!L8,1)</f>
        <v>7.3</v>
      </c>
      <c r="L72" s="37" t="s">
        <v>54</v>
      </c>
      <c r="M72" s="37">
        <f>ROUND('DRIs DATA'!K8,1)</f>
        <v>7.4</v>
      </c>
      <c r="N72" s="142" t="s">
        <v>55</v>
      </c>
      <c r="O72" s="142"/>
      <c r="P72" s="142"/>
      <c r="Q72" s="142"/>
      <c r="R72" s="40"/>
      <c r="S72" s="36"/>
      <c r="T72" s="6"/>
    </row>
    <row r="73" spans="2:21" ht="18" customHeight="1" x14ac:dyDescent="0.3">
      <c r="B73" s="6"/>
      <c r="C73" s="128" t="s">
        <v>182</v>
      </c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6"/>
      <c r="U73" s="13"/>
    </row>
    <row r="74" spans="2:21" ht="18" customHeight="1" thickBot="1" x14ac:dyDescent="0.35">
      <c r="B74" s="6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8" t="s">
        <v>193</v>
      </c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90"/>
    </row>
    <row r="78" spans="2:21" ht="18" customHeight="1" thickBot="1" x14ac:dyDescent="0.35">
      <c r="B78" s="91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3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101" t="s">
        <v>169</v>
      </c>
      <c r="C80" s="101"/>
      <c r="D80" s="101"/>
      <c r="E80" s="101"/>
      <c r="F80" s="21"/>
      <c r="G80" s="21"/>
      <c r="H80" s="21"/>
      <c r="L80" s="101" t="s">
        <v>173</v>
      </c>
      <c r="M80" s="101"/>
      <c r="N80" s="101"/>
      <c r="O80" s="101"/>
      <c r="P80" s="10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0" t="s">
        <v>269</v>
      </c>
      <c r="C93" s="131"/>
      <c r="D93" s="131"/>
      <c r="E93" s="131"/>
      <c r="F93" s="131"/>
      <c r="G93" s="131"/>
      <c r="H93" s="131"/>
      <c r="I93" s="131"/>
      <c r="J93" s="132"/>
      <c r="L93" s="130" t="s">
        <v>176</v>
      </c>
      <c r="M93" s="131"/>
      <c r="N93" s="131"/>
      <c r="O93" s="131"/>
      <c r="P93" s="131"/>
      <c r="Q93" s="131"/>
      <c r="R93" s="131"/>
      <c r="S93" s="131"/>
      <c r="T93" s="132"/>
    </row>
    <row r="94" spans="1:21" ht="18" customHeight="1" x14ac:dyDescent="0.3">
      <c r="B94" s="136" t="s">
        <v>172</v>
      </c>
      <c r="C94" s="134"/>
      <c r="D94" s="134"/>
      <c r="E94" s="134"/>
      <c r="F94" s="94">
        <f>ROUND('DRIs DATA'!F16/'DRIs DATA'!C16*100,2)</f>
        <v>51.52</v>
      </c>
      <c r="G94" s="94"/>
      <c r="H94" s="134" t="s">
        <v>168</v>
      </c>
      <c r="I94" s="134"/>
      <c r="J94" s="135"/>
      <c r="L94" s="136" t="s">
        <v>172</v>
      </c>
      <c r="M94" s="134"/>
      <c r="N94" s="134"/>
      <c r="O94" s="134"/>
      <c r="P94" s="134"/>
      <c r="Q94" s="23">
        <f>ROUND('DRIs DATA'!M16/'DRIs DATA'!K16*100,2)</f>
        <v>124.78</v>
      </c>
      <c r="R94" s="134" t="s">
        <v>168</v>
      </c>
      <c r="S94" s="134"/>
      <c r="T94" s="135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76" t="s">
        <v>181</v>
      </c>
      <c r="C96" s="77"/>
      <c r="D96" s="77"/>
      <c r="E96" s="77"/>
      <c r="F96" s="77"/>
      <c r="G96" s="77"/>
      <c r="H96" s="77"/>
      <c r="I96" s="77"/>
      <c r="J96" s="78"/>
      <c r="L96" s="82" t="s">
        <v>174</v>
      </c>
      <c r="M96" s="83"/>
      <c r="N96" s="83"/>
      <c r="O96" s="83"/>
      <c r="P96" s="83"/>
      <c r="Q96" s="83"/>
      <c r="R96" s="83"/>
      <c r="S96" s="83"/>
      <c r="T96" s="84"/>
    </row>
    <row r="97" spans="2:21" ht="18" customHeight="1" x14ac:dyDescent="0.3">
      <c r="B97" s="76"/>
      <c r="C97" s="77"/>
      <c r="D97" s="77"/>
      <c r="E97" s="77"/>
      <c r="F97" s="77"/>
      <c r="G97" s="77"/>
      <c r="H97" s="77"/>
      <c r="I97" s="77"/>
      <c r="J97" s="78"/>
      <c r="L97" s="82"/>
      <c r="M97" s="83"/>
      <c r="N97" s="83"/>
      <c r="O97" s="83"/>
      <c r="P97" s="83"/>
      <c r="Q97" s="83"/>
      <c r="R97" s="83"/>
      <c r="S97" s="83"/>
      <c r="T97" s="84"/>
    </row>
    <row r="98" spans="2:21" ht="18" customHeight="1" x14ac:dyDescent="0.3">
      <c r="B98" s="76"/>
      <c r="C98" s="77"/>
      <c r="D98" s="77"/>
      <c r="E98" s="77"/>
      <c r="F98" s="77"/>
      <c r="G98" s="77"/>
      <c r="H98" s="77"/>
      <c r="I98" s="77"/>
      <c r="J98" s="78"/>
      <c r="L98" s="82"/>
      <c r="M98" s="83"/>
      <c r="N98" s="83"/>
      <c r="O98" s="83"/>
      <c r="P98" s="83"/>
      <c r="Q98" s="83"/>
      <c r="R98" s="83"/>
      <c r="S98" s="83"/>
      <c r="T98" s="84"/>
    </row>
    <row r="99" spans="2:21" ht="18" customHeight="1" x14ac:dyDescent="0.3">
      <c r="B99" s="76"/>
      <c r="C99" s="77"/>
      <c r="D99" s="77"/>
      <c r="E99" s="77"/>
      <c r="F99" s="77"/>
      <c r="G99" s="77"/>
      <c r="H99" s="77"/>
      <c r="I99" s="77"/>
      <c r="J99" s="78"/>
      <c r="L99" s="82"/>
      <c r="M99" s="83"/>
      <c r="N99" s="83"/>
      <c r="O99" s="83"/>
      <c r="P99" s="83"/>
      <c r="Q99" s="83"/>
      <c r="R99" s="83"/>
      <c r="S99" s="83"/>
      <c r="T99" s="84"/>
    </row>
    <row r="100" spans="2:21" ht="18" customHeight="1" x14ac:dyDescent="0.3">
      <c r="B100" s="76"/>
      <c r="C100" s="77"/>
      <c r="D100" s="77"/>
      <c r="E100" s="77"/>
      <c r="F100" s="77"/>
      <c r="G100" s="77"/>
      <c r="H100" s="77"/>
      <c r="I100" s="77"/>
      <c r="J100" s="78"/>
      <c r="L100" s="82"/>
      <c r="M100" s="83"/>
      <c r="N100" s="83"/>
      <c r="O100" s="83"/>
      <c r="P100" s="83"/>
      <c r="Q100" s="83"/>
      <c r="R100" s="83"/>
      <c r="S100" s="83"/>
      <c r="T100" s="84"/>
      <c r="U100" s="17"/>
    </row>
    <row r="101" spans="2:21" ht="18" customHeight="1" thickBot="1" x14ac:dyDescent="0.35">
      <c r="B101" s="79"/>
      <c r="C101" s="80"/>
      <c r="D101" s="80"/>
      <c r="E101" s="80"/>
      <c r="F101" s="80"/>
      <c r="G101" s="80"/>
      <c r="H101" s="80"/>
      <c r="I101" s="80"/>
      <c r="J101" s="81"/>
      <c r="L101" s="85"/>
      <c r="M101" s="86"/>
      <c r="N101" s="86"/>
      <c r="O101" s="86"/>
      <c r="P101" s="86"/>
      <c r="Q101" s="86"/>
      <c r="R101" s="86"/>
      <c r="S101" s="86"/>
      <c r="T101" s="87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8" t="s">
        <v>194</v>
      </c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90"/>
    </row>
    <row r="105" spans="2:21" ht="18" customHeight="1" thickBot="1" x14ac:dyDescent="0.35">
      <c r="B105" s="91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3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101" t="s">
        <v>170</v>
      </c>
      <c r="C107" s="101"/>
      <c r="D107" s="101"/>
      <c r="E107" s="101"/>
      <c r="F107" s="6"/>
      <c r="G107" s="6"/>
      <c r="H107" s="6"/>
      <c r="I107" s="6"/>
      <c r="L107" s="101" t="s">
        <v>271</v>
      </c>
      <c r="M107" s="101"/>
      <c r="N107" s="101"/>
      <c r="O107" s="101"/>
      <c r="P107" s="10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2" t="s">
        <v>265</v>
      </c>
      <c r="C120" s="103"/>
      <c r="D120" s="103"/>
      <c r="E120" s="103"/>
      <c r="F120" s="103"/>
      <c r="G120" s="103"/>
      <c r="H120" s="103"/>
      <c r="I120" s="103"/>
      <c r="J120" s="104"/>
      <c r="L120" s="102" t="s">
        <v>266</v>
      </c>
      <c r="M120" s="103"/>
      <c r="N120" s="103"/>
      <c r="O120" s="103"/>
      <c r="P120" s="103"/>
      <c r="Q120" s="103"/>
      <c r="R120" s="103"/>
      <c r="S120" s="103"/>
      <c r="T120" s="104"/>
    </row>
    <row r="121" spans="2:20" ht="18" customHeight="1" x14ac:dyDescent="0.3">
      <c r="B121" s="44" t="s">
        <v>172</v>
      </c>
      <c r="C121" s="16"/>
      <c r="D121" s="16"/>
      <c r="E121" s="15"/>
      <c r="F121" s="94">
        <f>ROUND('DRIs DATA'!F26/'DRIs DATA'!C26*100,2)</f>
        <v>116.71</v>
      </c>
      <c r="G121" s="94"/>
      <c r="H121" s="134" t="s">
        <v>167</v>
      </c>
      <c r="I121" s="134"/>
      <c r="J121" s="135"/>
      <c r="L121" s="43" t="s">
        <v>172</v>
      </c>
      <c r="M121" s="20"/>
      <c r="N121" s="20"/>
      <c r="O121" s="23"/>
      <c r="P121" s="6"/>
      <c r="Q121" s="59">
        <f>ROUND('DRIs DATA'!AH26/'DRIs DATA'!AE26*100,2)</f>
        <v>99.28</v>
      </c>
      <c r="R121" s="134" t="s">
        <v>167</v>
      </c>
      <c r="S121" s="134"/>
      <c r="T121" s="135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95" t="s">
        <v>175</v>
      </c>
      <c r="C123" s="96"/>
      <c r="D123" s="96"/>
      <c r="E123" s="96"/>
      <c r="F123" s="96"/>
      <c r="G123" s="96"/>
      <c r="H123" s="96"/>
      <c r="I123" s="96"/>
      <c r="J123" s="97"/>
      <c r="L123" s="95" t="s">
        <v>270</v>
      </c>
      <c r="M123" s="96"/>
      <c r="N123" s="96"/>
      <c r="O123" s="96"/>
      <c r="P123" s="96"/>
      <c r="Q123" s="96"/>
      <c r="R123" s="96"/>
      <c r="S123" s="96"/>
      <c r="T123" s="97"/>
    </row>
    <row r="124" spans="2:20" ht="18" customHeight="1" x14ac:dyDescent="0.3">
      <c r="B124" s="95"/>
      <c r="C124" s="96"/>
      <c r="D124" s="96"/>
      <c r="E124" s="96"/>
      <c r="F124" s="96"/>
      <c r="G124" s="96"/>
      <c r="H124" s="96"/>
      <c r="I124" s="96"/>
      <c r="J124" s="97"/>
      <c r="L124" s="95"/>
      <c r="M124" s="96"/>
      <c r="N124" s="96"/>
      <c r="O124" s="96"/>
      <c r="P124" s="96"/>
      <c r="Q124" s="96"/>
      <c r="R124" s="96"/>
      <c r="S124" s="96"/>
      <c r="T124" s="97"/>
    </row>
    <row r="125" spans="2:20" ht="18" customHeight="1" x14ac:dyDescent="0.3">
      <c r="B125" s="95"/>
      <c r="C125" s="96"/>
      <c r="D125" s="96"/>
      <c r="E125" s="96"/>
      <c r="F125" s="96"/>
      <c r="G125" s="96"/>
      <c r="H125" s="96"/>
      <c r="I125" s="96"/>
      <c r="J125" s="97"/>
      <c r="L125" s="95"/>
      <c r="M125" s="96"/>
      <c r="N125" s="96"/>
      <c r="O125" s="96"/>
      <c r="P125" s="96"/>
      <c r="Q125" s="96"/>
      <c r="R125" s="96"/>
      <c r="S125" s="96"/>
      <c r="T125" s="97"/>
    </row>
    <row r="126" spans="2:20" ht="18" customHeight="1" x14ac:dyDescent="0.3">
      <c r="B126" s="95"/>
      <c r="C126" s="96"/>
      <c r="D126" s="96"/>
      <c r="E126" s="96"/>
      <c r="F126" s="96"/>
      <c r="G126" s="96"/>
      <c r="H126" s="96"/>
      <c r="I126" s="96"/>
      <c r="J126" s="97"/>
      <c r="L126" s="95"/>
      <c r="M126" s="96"/>
      <c r="N126" s="96"/>
      <c r="O126" s="96"/>
      <c r="P126" s="96"/>
      <c r="Q126" s="96"/>
      <c r="R126" s="96"/>
      <c r="S126" s="96"/>
      <c r="T126" s="97"/>
    </row>
    <row r="127" spans="2:20" ht="18" customHeight="1" x14ac:dyDescent="0.3">
      <c r="B127" s="95"/>
      <c r="C127" s="96"/>
      <c r="D127" s="96"/>
      <c r="E127" s="96"/>
      <c r="F127" s="96"/>
      <c r="G127" s="96"/>
      <c r="H127" s="96"/>
      <c r="I127" s="96"/>
      <c r="J127" s="97"/>
      <c r="L127" s="95"/>
      <c r="M127" s="96"/>
      <c r="N127" s="96"/>
      <c r="O127" s="96"/>
      <c r="P127" s="96"/>
      <c r="Q127" s="96"/>
      <c r="R127" s="96"/>
      <c r="S127" s="96"/>
      <c r="T127" s="97"/>
    </row>
    <row r="128" spans="2:20" ht="17.25" thickBot="1" x14ac:dyDescent="0.35">
      <c r="B128" s="98"/>
      <c r="C128" s="99"/>
      <c r="D128" s="99"/>
      <c r="E128" s="99"/>
      <c r="F128" s="99"/>
      <c r="G128" s="99"/>
      <c r="H128" s="99"/>
      <c r="I128" s="99"/>
      <c r="J128" s="100"/>
      <c r="L128" s="98"/>
      <c r="M128" s="99"/>
      <c r="N128" s="99"/>
      <c r="O128" s="99"/>
      <c r="P128" s="99"/>
      <c r="Q128" s="99"/>
      <c r="R128" s="99"/>
      <c r="S128" s="99"/>
      <c r="T128" s="10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8" t="s">
        <v>263</v>
      </c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90"/>
      <c r="N130" s="58"/>
      <c r="O130" s="88" t="s">
        <v>264</v>
      </c>
      <c r="P130" s="89"/>
      <c r="Q130" s="89"/>
      <c r="R130" s="89"/>
      <c r="S130" s="89"/>
      <c r="T130" s="90"/>
    </row>
    <row r="131" spans="2:21" ht="18" customHeight="1" thickBot="1" x14ac:dyDescent="0.35">
      <c r="B131" s="91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3"/>
      <c r="N131" s="58"/>
      <c r="O131" s="91"/>
      <c r="P131" s="92"/>
      <c r="Q131" s="92"/>
      <c r="R131" s="92"/>
      <c r="S131" s="92"/>
      <c r="T131" s="93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8" t="s">
        <v>195</v>
      </c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90"/>
    </row>
    <row r="156" spans="2:21" ht="18" customHeight="1" thickBot="1" x14ac:dyDescent="0.35">
      <c r="B156" s="91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3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101" t="s">
        <v>178</v>
      </c>
      <c r="C158" s="101"/>
      <c r="D158" s="101"/>
      <c r="E158" s="6"/>
      <c r="F158" s="6"/>
      <c r="G158" s="6"/>
      <c r="H158" s="6"/>
      <c r="I158" s="6"/>
      <c r="L158" s="101" t="s">
        <v>179</v>
      </c>
      <c r="M158" s="101"/>
      <c r="N158" s="10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2" t="s">
        <v>267</v>
      </c>
      <c r="C171" s="103"/>
      <c r="D171" s="103"/>
      <c r="E171" s="103"/>
      <c r="F171" s="103"/>
      <c r="G171" s="103"/>
      <c r="H171" s="103"/>
      <c r="I171" s="103"/>
      <c r="J171" s="104"/>
      <c r="L171" s="102" t="s">
        <v>177</v>
      </c>
      <c r="M171" s="103"/>
      <c r="N171" s="103"/>
      <c r="O171" s="103"/>
      <c r="P171" s="103"/>
      <c r="Q171" s="103"/>
      <c r="R171" s="103"/>
      <c r="S171" s="104"/>
    </row>
    <row r="172" spans="2:19" ht="18" customHeight="1" x14ac:dyDescent="0.3">
      <c r="B172" s="43" t="s">
        <v>172</v>
      </c>
      <c r="C172" s="20"/>
      <c r="D172" s="20"/>
      <c r="E172" s="6"/>
      <c r="F172" s="94">
        <f>ROUND('DRIs DATA'!F36/'DRIs DATA'!C36*100,2)</f>
        <v>43.17</v>
      </c>
      <c r="G172" s="94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284.3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95" t="s">
        <v>186</v>
      </c>
      <c r="C174" s="96"/>
      <c r="D174" s="96"/>
      <c r="E174" s="96"/>
      <c r="F174" s="96"/>
      <c r="G174" s="96"/>
      <c r="H174" s="96"/>
      <c r="I174" s="96"/>
      <c r="J174" s="97"/>
      <c r="L174" s="95" t="s">
        <v>188</v>
      </c>
      <c r="M174" s="96"/>
      <c r="N174" s="96"/>
      <c r="O174" s="96"/>
      <c r="P174" s="96"/>
      <c r="Q174" s="96"/>
      <c r="R174" s="96"/>
      <c r="S174" s="97"/>
    </row>
    <row r="175" spans="2:19" ht="18" customHeight="1" x14ac:dyDescent="0.3">
      <c r="B175" s="95"/>
      <c r="C175" s="96"/>
      <c r="D175" s="96"/>
      <c r="E175" s="96"/>
      <c r="F175" s="96"/>
      <c r="G175" s="96"/>
      <c r="H175" s="96"/>
      <c r="I175" s="96"/>
      <c r="J175" s="97"/>
      <c r="L175" s="95"/>
      <c r="M175" s="96"/>
      <c r="N175" s="96"/>
      <c r="O175" s="96"/>
      <c r="P175" s="96"/>
      <c r="Q175" s="96"/>
      <c r="R175" s="96"/>
      <c r="S175" s="97"/>
    </row>
    <row r="176" spans="2:19" ht="18" customHeight="1" x14ac:dyDescent="0.3">
      <c r="B176" s="95"/>
      <c r="C176" s="96"/>
      <c r="D176" s="96"/>
      <c r="E176" s="96"/>
      <c r="F176" s="96"/>
      <c r="G176" s="96"/>
      <c r="H176" s="96"/>
      <c r="I176" s="96"/>
      <c r="J176" s="97"/>
      <c r="L176" s="95"/>
      <c r="M176" s="96"/>
      <c r="N176" s="96"/>
      <c r="O176" s="96"/>
      <c r="P176" s="96"/>
      <c r="Q176" s="96"/>
      <c r="R176" s="96"/>
      <c r="S176" s="97"/>
    </row>
    <row r="177" spans="2:19" ht="18" customHeight="1" x14ac:dyDescent="0.3">
      <c r="B177" s="95"/>
      <c r="C177" s="96"/>
      <c r="D177" s="96"/>
      <c r="E177" s="96"/>
      <c r="F177" s="96"/>
      <c r="G177" s="96"/>
      <c r="H177" s="96"/>
      <c r="I177" s="96"/>
      <c r="J177" s="97"/>
      <c r="L177" s="95"/>
      <c r="M177" s="96"/>
      <c r="N177" s="96"/>
      <c r="O177" s="96"/>
      <c r="P177" s="96"/>
      <c r="Q177" s="96"/>
      <c r="R177" s="96"/>
      <c r="S177" s="97"/>
    </row>
    <row r="178" spans="2:19" ht="18" customHeight="1" x14ac:dyDescent="0.3">
      <c r="B178" s="95"/>
      <c r="C178" s="96"/>
      <c r="D178" s="96"/>
      <c r="E178" s="96"/>
      <c r="F178" s="96"/>
      <c r="G178" s="96"/>
      <c r="H178" s="96"/>
      <c r="I178" s="96"/>
      <c r="J178" s="97"/>
      <c r="L178" s="95"/>
      <c r="M178" s="96"/>
      <c r="N178" s="96"/>
      <c r="O178" s="96"/>
      <c r="P178" s="96"/>
      <c r="Q178" s="96"/>
      <c r="R178" s="96"/>
      <c r="S178" s="97"/>
    </row>
    <row r="179" spans="2:19" ht="18" customHeight="1" x14ac:dyDescent="0.3">
      <c r="B179" s="95"/>
      <c r="C179" s="96"/>
      <c r="D179" s="96"/>
      <c r="E179" s="96"/>
      <c r="F179" s="96"/>
      <c r="G179" s="96"/>
      <c r="H179" s="96"/>
      <c r="I179" s="96"/>
      <c r="J179" s="97"/>
      <c r="L179" s="95"/>
      <c r="M179" s="96"/>
      <c r="N179" s="96"/>
      <c r="O179" s="96"/>
      <c r="P179" s="96"/>
      <c r="Q179" s="96"/>
      <c r="R179" s="96"/>
      <c r="S179" s="97"/>
    </row>
    <row r="180" spans="2:19" ht="18" customHeight="1" thickBot="1" x14ac:dyDescent="0.35">
      <c r="B180" s="98"/>
      <c r="C180" s="99"/>
      <c r="D180" s="99"/>
      <c r="E180" s="99"/>
      <c r="F180" s="99"/>
      <c r="G180" s="99"/>
      <c r="H180" s="99"/>
      <c r="I180" s="99"/>
      <c r="J180" s="100"/>
      <c r="L180" s="95"/>
      <c r="M180" s="96"/>
      <c r="N180" s="96"/>
      <c r="O180" s="96"/>
      <c r="P180" s="96"/>
      <c r="Q180" s="96"/>
      <c r="R180" s="96"/>
      <c r="S180" s="9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95"/>
      <c r="M181" s="96"/>
      <c r="N181" s="96"/>
      <c r="O181" s="96"/>
      <c r="P181" s="96"/>
      <c r="Q181" s="96"/>
      <c r="R181" s="96"/>
      <c r="S181" s="97"/>
    </row>
    <row r="182" spans="2:19" ht="18" customHeight="1" thickBot="1" x14ac:dyDescent="0.35">
      <c r="L182" s="98"/>
      <c r="M182" s="99"/>
      <c r="N182" s="99"/>
      <c r="O182" s="99"/>
      <c r="P182" s="99"/>
      <c r="Q182" s="99"/>
      <c r="R182" s="99"/>
      <c r="S182" s="100"/>
    </row>
    <row r="183" spans="2:19" ht="18" customHeight="1" x14ac:dyDescent="0.3">
      <c r="B183" s="101" t="s">
        <v>180</v>
      </c>
      <c r="C183" s="101"/>
      <c r="D183" s="10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2" t="s">
        <v>268</v>
      </c>
      <c r="C196" s="103"/>
      <c r="D196" s="103"/>
      <c r="E196" s="103"/>
      <c r="F196" s="103"/>
      <c r="G196" s="103"/>
      <c r="H196" s="103"/>
      <c r="I196" s="103"/>
      <c r="J196" s="104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4">
        <f>ROUND('DRIs DATA'!F46/'DRIs DATA'!C46*100,2)</f>
        <v>107.25</v>
      </c>
      <c r="G197" s="94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95" t="s">
        <v>187</v>
      </c>
      <c r="C199" s="96"/>
      <c r="D199" s="96"/>
      <c r="E199" s="96"/>
      <c r="F199" s="96"/>
      <c r="G199" s="96"/>
      <c r="H199" s="96"/>
      <c r="I199" s="96"/>
      <c r="J199" s="97"/>
      <c r="S199" s="6"/>
    </row>
    <row r="200" spans="2:20" ht="18" customHeight="1" x14ac:dyDescent="0.3">
      <c r="B200" s="95"/>
      <c r="C200" s="96"/>
      <c r="D200" s="96"/>
      <c r="E200" s="96"/>
      <c r="F200" s="96"/>
      <c r="G200" s="96"/>
      <c r="H200" s="96"/>
      <c r="I200" s="96"/>
      <c r="J200" s="97"/>
      <c r="S200" s="6"/>
    </row>
    <row r="201" spans="2:20" ht="18" customHeight="1" x14ac:dyDescent="0.3">
      <c r="B201" s="95"/>
      <c r="C201" s="96"/>
      <c r="D201" s="96"/>
      <c r="E201" s="96"/>
      <c r="F201" s="96"/>
      <c r="G201" s="96"/>
      <c r="H201" s="96"/>
      <c r="I201" s="96"/>
      <c r="J201" s="97"/>
      <c r="S201" s="6"/>
    </row>
    <row r="202" spans="2:20" ht="18" customHeight="1" x14ac:dyDescent="0.3">
      <c r="B202" s="95"/>
      <c r="C202" s="96"/>
      <c r="D202" s="96"/>
      <c r="E202" s="96"/>
      <c r="F202" s="96"/>
      <c r="G202" s="96"/>
      <c r="H202" s="96"/>
      <c r="I202" s="96"/>
      <c r="J202" s="97"/>
      <c r="S202" s="6"/>
    </row>
    <row r="203" spans="2:20" ht="18" customHeight="1" x14ac:dyDescent="0.3">
      <c r="B203" s="95"/>
      <c r="C203" s="96"/>
      <c r="D203" s="96"/>
      <c r="E203" s="96"/>
      <c r="F203" s="96"/>
      <c r="G203" s="96"/>
      <c r="H203" s="96"/>
      <c r="I203" s="96"/>
      <c r="J203" s="97"/>
      <c r="S203" s="6"/>
    </row>
    <row r="204" spans="2:20" ht="18" customHeight="1" thickBot="1" x14ac:dyDescent="0.35">
      <c r="B204" s="98"/>
      <c r="C204" s="99"/>
      <c r="D204" s="99"/>
      <c r="E204" s="99"/>
      <c r="F204" s="99"/>
      <c r="G204" s="99"/>
      <c r="H204" s="99"/>
      <c r="I204" s="99"/>
      <c r="J204" s="100"/>
      <c r="S204" s="6"/>
    </row>
    <row r="205" spans="2:20" ht="18" customHeight="1" thickBot="1" x14ac:dyDescent="0.35">
      <c r="K205" s="10"/>
    </row>
    <row r="206" spans="2:20" ht="18" customHeight="1" x14ac:dyDescent="0.3">
      <c r="B206" s="88" t="s">
        <v>196</v>
      </c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90"/>
    </row>
    <row r="207" spans="2:20" ht="18" customHeight="1" thickBot="1" x14ac:dyDescent="0.35">
      <c r="B207" s="91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3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33" t="s">
        <v>189</v>
      </c>
      <c r="C209" s="133"/>
      <c r="D209" s="133"/>
      <c r="E209" s="133"/>
      <c r="F209" s="133"/>
      <c r="G209" s="133"/>
      <c r="H209" s="133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75" t="s">
        <v>191</v>
      </c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2020-01-30T05:29:51Z</cp:lastPrinted>
  <dcterms:created xsi:type="dcterms:W3CDTF">2015-06-13T08:19:18Z</dcterms:created>
  <dcterms:modified xsi:type="dcterms:W3CDTF">2020-03-18T23:01:18Z</dcterms:modified>
</cp:coreProperties>
</file>