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8191D032-37BF-4466-BA49-08FFEBB8E069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<sst xmlns="http://schemas.openxmlformats.org/spreadsheetml/2006/main" count="692" uniqueCount="283">
  <si>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</si>
  <si>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</si>
  <si>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</si>
  <si>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</si>
  <si>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</si>
  <si>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</si>
  <si>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</si>
  <si>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</si>
  <si>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</si>
  <si>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</si>
  <si>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</si>
  <si>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</si>
  <si>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</si>
  <si>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</si>
  <si>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</si>
  <si>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</si>
  <si>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</si>
  <si>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</si>
  <si>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</si>
  <si>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</si>
  <si>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</si>
  <si>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</si>
  <si>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</si>
  <si>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</si>
  <si>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</si>
  <si>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</si>
  <si>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</si>
  <si>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</si>
  <si>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</si>
  <si>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</si>
  <si>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</si>
  <si>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</si>
  <si>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</si>
  <si>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</si>
  <si>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</si>
  <si>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</si>
  <si>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</si>
  <si>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</si>
  <si>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</si>
  <si>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</si>
  <si>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</si>
  <si>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</si>
  <si>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</si>
  <si>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</si>
  <si>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</si>
  <si>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</si>
  <si>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</si>
  <si>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</si>
  <si>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</si>
  <si>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</si>
  <si>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</si>
  <si>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</si>
  <si>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</si>
  <si>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</si>
  <si>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</si>
  <si>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</si>
  <si>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</si>
  <si>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</si>
  <si>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</si>
  <si>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</si>
  <si>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</si>
  <si>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</si>
  <si>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</si>
  <si>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</si>
  <si>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</si>
  <si>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</si>
  <si>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</si>
  <si>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</si>
  <si>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</si>
  <si>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</si>
  <si>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</si>
  <si>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</si>
  <si>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</si>
  <si>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</si>
  <si>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</si>
  <si>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</si>
  <si>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</si>
  <si>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</si>
  <si>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</si>
  <si>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</si>
  <si>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</si>
  <si>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</si>
  <si>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</si>
  <si>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</si>
  <si>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</si>
  <si>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</si>
  <si>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</si>
  <si>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</si>
  <si>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</si>
  <si>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</si>
  <si>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</si>
  <si>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</si>
  <si>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</si>
  <si>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</si>
  <si>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</si>
  <si>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</si>
  <si>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</si>
  <si>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</si>
  <si>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</si>
  <si>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</si>
  <si>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</si>
  <si>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</si>
  <si>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</si>
  <si>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</si>
  <si>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</si>
  <si>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</si>
  <si>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</si>
  <si>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</si>
  <si>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</si>
  <si>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</si>
  <si>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</si>
  <si>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</si>
  <si>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</si>
  <si>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</si>
  <si>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</si>
  <si>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</si>
  <si>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</si>
  <si>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</si>
  <si>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</si>
  <si>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</si>
  <si>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</si>
  <si>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</si>
  <si>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</si>
  <si>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</si>
  <si>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</si>
  <si>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</si>
  <si>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</si>
  <si>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</si>
  <si>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</si>
  <si>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</si>
  <si>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</si>
  <si>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</si>
  <si>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</si>
  <si>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</si>
  <si>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</si>
  <si>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</si>
  <si>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</si>
  <si>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</si>
  <si>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</si>
  <si>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</si>
  <si>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</si>
  <si>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</si>
  <si>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</si>
  <si>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</si>
  <si>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</si>
  <si>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</si>
  <si>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</si>
  <si>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</si>
  <si>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</si>
  <si>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</si>
  <si>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</si>
  <si>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</si>
  <si>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</si>
  <si>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</si>
  <si>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</si>
  <si>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</si>
  <si>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</si>
  <si>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</si>
  <si>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</si>
  <si>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</si>
  <si>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</si>
  <si>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</si>
  <si>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</si>
  <si>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</si>
  <si>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</si>
  <si>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</si>
  <si>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</si>
  <si>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</si>
  <si>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</si>
  <si>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</si>
  <si>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</si>
  <si>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</si>
  <si>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</si>
  <si>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</si>
  <si>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</si>
  <si>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</si>
  <si>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</si>
  <si>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</si>
  <si>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</si>
  <si>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</si>
  <si>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</si>
  <si>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</si>
  <si>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</si>
  <si>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</si>
  <si>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</si>
  <si>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</si>
  <si>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</si>
  <si>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</si>
  <si>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</si>
  <si>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</si>
  <si>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</si>
  <si>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</si>
  <si>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</si>
  <si>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</si>
  <si>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</si>
  <si>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</si>
  <si>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</si>
  <si>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</si>
  <si>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</si>
  <si>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</si>
  <si>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</si>
  <si>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</si>
  <si>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</si>
  <si>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</si>
  <si>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</si>
  <si>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</si>
  <si>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</si>
  <si>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</si>
  <si>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</si>
  <si>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</si>
  <si>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</si>
  <si>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</si>
  <si>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</si>
  <si>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</si>
  <si>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</si>
  <si>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</si>
  <si>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</si>
  <si>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</si>
  <si>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</si>
  <si>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</si>
  <si>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</si>
  <si>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</si>
  <si>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</si>
  <si>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</si>
  <si>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</si>
  <si>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</si>
  <si>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</si>
  <si>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</si>
  <si>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</si>
  <si>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</si>
  <si>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</si>
  <si>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</si>
  <si>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</si>
  <si>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</si>
  <si>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</si>
  <si>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</si>
  <si>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</si>
  <si>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</si>
  <si>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</si>
  <si>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</si>
  <si>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</si>
  <si>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</si>
  <si>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</si>
  <si>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</si>
  <si>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</si>
  <si>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</si>
  <si>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</si>
  <si>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</si>
  <si>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</si>
  <si>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</si>
  <si>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</si>
  <si>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</si>
  <si>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</si>
  <si>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</si>
  <si>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</si>
  <si>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</si>
  <si>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</si>
  <si>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</si>
  <si>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</si>
  <si>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</si>
  <si>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</si>
  <si>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</si>
  <si>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</si>
  <si>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</si>
  <si>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</si>
  <si>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</si>
  <si>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</si>
  <si>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</si>
  <si>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</si>
  <si>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</si>
  <si>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</si>
  <si>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</si>
  <si>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</si>
  <si>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</si>
  <si>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</si>
  <si>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</si>
  <si>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</si>
  <si>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김희성, ID : H1900121)</t>
  </si>
  <si>
    <t>출력시각</t>
  </si>
  <si>
    <t>2020년 03월 18일 14:40:41</t>
  </si>
  <si>
    <t>H1900121</t>
  </si>
  <si>
    <t>김희성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</si>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</sst>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8C2-A678-AF608A638BE8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59.607230000000001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8C2-A678-AF608A63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5312"/>
        <c:axId val="259899392"/>
      </c:barChart>
      <c:catAx>
        <c:axId val="2598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392"/>
        <c:crosses val="autoZero"/>
        <c:auto val="1"/>
        <c:lblAlgn val="ctr"/>
        <c:lblOffset val="100"/>
        <c:noMultiLvlLbl val="0"/>
      </c:catAx>
      <c:valAx>
        <c:axId val="25989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2-47BE-886E-5EAF6DE98F37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2.3483436000000002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2-47BE-886E-5EAF6DE9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36064"/>
        <c:axId val="261341952"/>
      </c:barChart>
      <c:catAx>
        <c:axId val="26133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41952"/>
        <c:crosses val="autoZero"/>
        <c:auto val="1"/>
        <c:lblAlgn val="ctr"/>
        <c:lblOffset val="100"/>
        <c:noMultiLvlLbl val="0"/>
      </c:catAx>
      <c:valAx>
        <c:axId val="26134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3-4208-8698-AB463BF96401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0.61602840000000003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3-4208-8698-AB463BF9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92256"/>
        <c:axId val="261393792"/>
      </c:barChart>
      <c:catAx>
        <c:axId val="2613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93792"/>
        <c:crosses val="autoZero"/>
        <c:auto val="1"/>
        <c:lblAlgn val="ctr"/>
        <c:lblOffset val="100"/>
        <c:noMultiLvlLbl val="0"/>
      </c:catAx>
      <c:valAx>
        <c:axId val="26139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98E-AB9B-886869811C5A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1033.0155999999999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F-498E-AB9B-88686981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89408"/>
        <c:axId val="261490944"/>
      </c:barChart>
      <c:catAx>
        <c:axId val="2614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90944"/>
        <c:crosses val="autoZero"/>
        <c:auto val="1"/>
        <c:lblAlgn val="ctr"/>
        <c:lblOffset val="100"/>
        <c:noMultiLvlLbl val="0"/>
      </c:catAx>
      <c:valAx>
        <c:axId val="26149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1DA-8D44-747C508109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2562.5929999999998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7-41DA-8D44-747C5081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33056"/>
        <c:axId val="261534848"/>
      </c:barChart>
      <c:catAx>
        <c:axId val="2615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34848"/>
        <c:crosses val="autoZero"/>
        <c:auto val="1"/>
        <c:lblAlgn val="ctr"/>
        <c:lblOffset val="100"/>
        <c:noMultiLvlLbl val="0"/>
      </c:catAx>
      <c:valAx>
        <c:axId val="261534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5C3-9CCD-D6CA98AA88AD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92.411895999999999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1-45C3-9CCD-D6CA98AA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61344"/>
        <c:axId val="261579520"/>
      </c:barChart>
      <c:catAx>
        <c:axId val="2615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79520"/>
        <c:crosses val="autoZero"/>
        <c:auto val="1"/>
        <c:lblAlgn val="ctr"/>
        <c:lblOffset val="100"/>
        <c:noMultiLvlLbl val="0"/>
      </c:catAx>
      <c:valAx>
        <c:axId val="2615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DBD-A840-E3828E88CAB8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87.019689999999997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3-4DBD-A840-E3828E88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14208"/>
        <c:axId val="261628288"/>
      </c:barChart>
      <c:catAx>
        <c:axId val="2616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28288"/>
        <c:crosses val="autoZero"/>
        <c:auto val="1"/>
        <c:lblAlgn val="ctr"/>
        <c:lblOffset val="100"/>
        <c:noMultiLvlLbl val="0"/>
      </c:catAx>
      <c:valAx>
        <c:axId val="26162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5CC-9C38-5A078931C400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9.5067819999999994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5CC-9C38-5A078931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46592"/>
        <c:axId val="261648384"/>
      </c:barChart>
      <c:catAx>
        <c:axId val="261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48384"/>
        <c:crosses val="autoZero"/>
        <c:auto val="1"/>
        <c:lblAlgn val="ctr"/>
        <c:lblOffset val="100"/>
        <c:noMultiLvlLbl val="0"/>
      </c:catAx>
      <c:valAx>
        <c:axId val="26164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2FC-9027-AF728B2CACB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570.36210000000005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42FC-9027-AF728B2C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8976"/>
        <c:axId val="261680512"/>
      </c:barChart>
      <c:catAx>
        <c:axId val="26167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80512"/>
        <c:crosses val="autoZero"/>
        <c:auto val="1"/>
        <c:lblAlgn val="ctr"/>
        <c:lblOffset val="100"/>
        <c:noMultiLvlLbl val="0"/>
      </c:catAx>
      <c:valAx>
        <c:axId val="261680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1-47C6-8C95-5C28B248E86B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2.1487094000000002E-2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1-47C6-8C95-5C28B248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9184"/>
        <c:axId val="261790720"/>
      </c:barChart>
      <c:catAx>
        <c:axId val="26178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90720"/>
        <c:crosses val="autoZero"/>
        <c:auto val="1"/>
        <c:lblAlgn val="ctr"/>
        <c:lblOffset val="100"/>
        <c:noMultiLvlLbl val="0"/>
      </c:catAx>
      <c:valAx>
        <c:axId val="26179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E-4F70-A951-EC9755A4C84E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3.1468189999999998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E-4F70-A951-EC9755A4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25664"/>
        <c:axId val="261827200"/>
      </c:barChart>
      <c:catAx>
        <c:axId val="2618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27200"/>
        <c:crosses val="autoZero"/>
        <c:auto val="1"/>
        <c:lblAlgn val="ctr"/>
        <c:lblOffset val="100"/>
        <c:noMultiLvlLbl val="0"/>
      </c:catAx>
      <c:valAx>
        <c:axId val="26182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7-4DDE-A451-92C890C619B1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20.420725000000001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7-4DDE-A451-92C890C6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47424"/>
        <c:axId val="261048960"/>
      </c:barChart>
      <c:catAx>
        <c:axId val="26104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48960"/>
        <c:crosses val="autoZero"/>
        <c:auto val="1"/>
        <c:lblAlgn val="ctr"/>
        <c:lblOffset val="100"/>
        <c:noMultiLvlLbl val="0"/>
      </c:catAx>
      <c:valAx>
        <c:axId val="26104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E-41AD-9E46-AA7DB372E226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247.96559999999999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E-41AD-9E46-AA7DB372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74432"/>
        <c:axId val="261875968"/>
      </c:barChart>
      <c:catAx>
        <c:axId val="2618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75968"/>
        <c:crosses val="autoZero"/>
        <c:auto val="1"/>
        <c:lblAlgn val="ctr"/>
        <c:lblOffset val="100"/>
        <c:noMultiLvlLbl val="0"/>
      </c:catAx>
      <c:valAx>
        <c:axId val="26187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0-409A-9C58-4D2B81017B2B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80.243970000000004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0-409A-9C58-4D2B810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15392"/>
        <c:axId val="261916928"/>
      </c:barChart>
      <c:catAx>
        <c:axId val="2619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16928"/>
        <c:crosses val="autoZero"/>
        <c:auto val="1"/>
        <c:lblAlgn val="ctr"/>
        <c:lblOffset val="100"/>
        <c:noMultiLvlLbl val="0"/>
      </c:catAx>
      <c:valAx>
        <c:axId val="26191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F-4945-ACCF-74B15AECA8AD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4.9000000000000004</c:v>
                </c:pt>
                <c:pt idx="1">
                  <c:v>11.855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F-4945-ACCF-74B15AEC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145536"/>
        <c:axId val="260147072"/>
      </c:barChart>
      <c:catAx>
        <c:axId val="26014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147072"/>
        <c:crosses val="autoZero"/>
        <c:auto val="1"/>
        <c:lblAlgn val="ctr"/>
        <c:lblOffset val="100"/>
        <c:noMultiLvlLbl val="0"/>
      </c:catAx>
      <c:valAx>
        <c:axId val="26014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1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93E-4B2E-908E-01FD3B50C6A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93E-4B2E-908E-01FD3B50C6AF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D93E-4B2E-908E-01FD3B50C6A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7.5221442999999999</c:v>
                </c:pt>
                <c:pt idx="1">
                  <c:v>8.9761659999999992</c:v>
                </c:pt>
                <c:pt idx="2">
                  <c:v>8.4006720000000001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3E-4B2E-908E-01FD3B50C6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6-4066-B9CE-8736804D9390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379.29523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6-4066-B9CE-8736804D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49152"/>
        <c:axId val="262059136"/>
      </c:barChart>
      <c:catAx>
        <c:axId val="2620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59136"/>
        <c:crosses val="autoZero"/>
        <c:auto val="1"/>
        <c:lblAlgn val="ctr"/>
        <c:lblOffset val="100"/>
        <c:noMultiLvlLbl val="0"/>
      </c:catAx>
      <c:valAx>
        <c:axId val="26205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4888-AE5C-97FBE96DAE6A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16.368314999999999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9-4888-AE5C-97FBE96D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77440"/>
        <c:axId val="262099712"/>
      </c:barChart>
      <c:catAx>
        <c:axId val="2620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9712"/>
        <c:crosses val="autoZero"/>
        <c:auto val="1"/>
        <c:lblAlgn val="ctr"/>
        <c:lblOffset val="100"/>
        <c:noMultiLvlLbl val="0"/>
      </c:catAx>
      <c:valAx>
        <c:axId val="26209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9-44EF-B4B1-63BDF9100D6C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77.95</c:v>
                </c:pt>
                <c:pt idx="1">
                  <c:v>7.9470000000000001</c:v>
                </c:pt>
                <c:pt idx="2">
                  <c:v>14.103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9-44EF-B4B1-63BDF910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2134400"/>
        <c:axId val="262136192"/>
      </c:barChart>
      <c:catAx>
        <c:axId val="262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36192"/>
        <c:crosses val="autoZero"/>
        <c:auto val="1"/>
        <c:lblAlgn val="ctr"/>
        <c:lblOffset val="100"/>
        <c:noMultiLvlLbl val="0"/>
      </c:catAx>
      <c:valAx>
        <c:axId val="26213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4-4D58-B7D5-A914ECA7F8F6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1906.8195000000001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4-4D58-B7D5-A914ECA7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36416"/>
        <c:axId val="262250496"/>
      </c:barChart>
      <c:catAx>
        <c:axId val="2622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50496"/>
        <c:crosses val="autoZero"/>
        <c:auto val="1"/>
        <c:lblAlgn val="ctr"/>
        <c:lblOffset val="100"/>
        <c:noMultiLvlLbl val="0"/>
      </c:catAx>
      <c:valAx>
        <c:axId val="26225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1-42E7-A6AD-C22EDCB4C102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1-42E7-A6AD-C22EDCB4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59616"/>
        <c:axId val="262561152"/>
      </c:barChart>
      <c:catAx>
        <c:axId val="2625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61152"/>
        <c:crosses val="autoZero"/>
        <c:auto val="1"/>
        <c:lblAlgn val="ctr"/>
        <c:lblOffset val="100"/>
        <c:noMultiLvlLbl val="0"/>
      </c:catAx>
      <c:valAx>
        <c:axId val="26256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0C9-B5F3-6B5960BA5A5D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361.35275000000001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0C9-B5F3-6B5960BA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75616"/>
        <c:axId val="262577152"/>
      </c:barChart>
      <c:catAx>
        <c:axId val="2625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77152"/>
        <c:crosses val="autoZero"/>
        <c:auto val="1"/>
        <c:lblAlgn val="ctr"/>
        <c:lblOffset val="100"/>
        <c:noMultiLvlLbl val="0"/>
      </c:catAx>
      <c:valAx>
        <c:axId val="26257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F-42B5-9D18-A16FF1729E2A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2.486049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F-42B5-9D18-A16FF172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87232"/>
        <c:axId val="261088768"/>
      </c:barChart>
      <c:catAx>
        <c:axId val="2610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88768"/>
        <c:crosses val="autoZero"/>
        <c:auto val="1"/>
        <c:lblAlgn val="ctr"/>
        <c:lblOffset val="100"/>
        <c:noMultiLvlLbl val="0"/>
      </c:catAx>
      <c:valAx>
        <c:axId val="26108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013-950B-D52B56E9DAFB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4187.4840000000004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A-4013-950B-D52B56E9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16192"/>
        <c:axId val="262617728"/>
      </c:barChart>
      <c:catAx>
        <c:axId val="2626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17728"/>
        <c:crosses val="autoZero"/>
        <c:auto val="1"/>
        <c:lblAlgn val="ctr"/>
        <c:lblOffset val="100"/>
        <c:noMultiLvlLbl val="0"/>
      </c:catAx>
      <c:valAx>
        <c:axId val="26261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D-4F66-A670-8580832FA163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11.379059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D-4F66-A670-8580832F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56768"/>
        <c:axId val="262658304"/>
      </c:barChart>
      <c:catAx>
        <c:axId val="2626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58304"/>
        <c:crosses val="autoZero"/>
        <c:auto val="1"/>
        <c:lblAlgn val="ctr"/>
        <c:lblOffset val="100"/>
        <c:noMultiLvlLbl val="0"/>
      </c:catAx>
      <c:valAx>
        <c:axId val="26265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46BF-A82C-F09F18E0650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1.4486878999999999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7-46BF-A82C-F09F18E0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20512"/>
        <c:axId val="262322048"/>
      </c:barChart>
      <c:catAx>
        <c:axId val="26232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22048"/>
        <c:crosses val="autoZero"/>
        <c:auto val="1"/>
        <c:lblAlgn val="ctr"/>
        <c:lblOffset val="100"/>
        <c:noMultiLvlLbl val="0"/>
      </c:catAx>
      <c:valAx>
        <c:axId val="26232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3-42AA-8615-38F2C35A641C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147.83813000000001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3-42AA-8615-38F2C35A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91616"/>
        <c:axId val="261001600"/>
      </c:barChart>
      <c:catAx>
        <c:axId val="26099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01600"/>
        <c:crosses val="autoZero"/>
        <c:auto val="1"/>
        <c:lblAlgn val="ctr"/>
        <c:lblOffset val="100"/>
        <c:noMultiLvlLbl val="0"/>
      </c:catAx>
      <c:valAx>
        <c:axId val="26100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5-4672-AEC0-9A6CE356FBD7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1.2087110999999999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5-4672-AEC0-9A6CE356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01056"/>
        <c:axId val="261102592"/>
      </c:barChart>
      <c:catAx>
        <c:axId val="2611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02592"/>
        <c:crosses val="autoZero"/>
        <c:auto val="1"/>
        <c:lblAlgn val="ctr"/>
        <c:lblOffset val="100"/>
        <c:noMultiLvlLbl val="0"/>
      </c:catAx>
      <c:valAx>
        <c:axId val="26110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1-4F89-8060-CB4315C0F0DD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14.405184999999999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1-4F89-8060-CB4315C0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26400"/>
        <c:axId val="261148672"/>
      </c:barChart>
      <c:catAx>
        <c:axId val="2611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48672"/>
        <c:crosses val="autoZero"/>
        <c:auto val="1"/>
        <c:lblAlgn val="ctr"/>
        <c:lblOffset val="100"/>
        <c:noMultiLvlLbl val="0"/>
      </c:catAx>
      <c:valAx>
        <c:axId val="26114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1-4232-AEBC-AA506A77447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1.4486878999999999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1-4232-AEBC-AA506A77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56224"/>
        <c:axId val="261174400"/>
      </c:barChart>
      <c:catAx>
        <c:axId val="2611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74400"/>
        <c:crosses val="autoZero"/>
        <c:auto val="1"/>
        <c:lblAlgn val="ctr"/>
        <c:lblOffset val="100"/>
        <c:noMultiLvlLbl val="0"/>
      </c:catAx>
      <c:valAx>
        <c:axId val="26117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1-401F-9464-F8419591618D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443.83627000000001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1-401F-9464-F84195916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07936"/>
        <c:axId val="261209472"/>
      </c:barChart>
      <c:catAx>
        <c:axId val="26120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09472"/>
        <c:crosses val="autoZero"/>
        <c:auto val="1"/>
        <c:lblAlgn val="ctr"/>
        <c:lblOffset val="100"/>
        <c:noMultiLvlLbl val="0"/>
      </c:catAx>
      <c:valAx>
        <c:axId val="26120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860-A879-37248A0FCB82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7.8542139999999998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8-4860-A879-37248A0F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04704"/>
        <c:axId val="261306240"/>
      </c:barChart>
      <c:catAx>
        <c:axId val="2613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06240"/>
        <c:crosses val="autoZero"/>
        <c:auto val="1"/>
        <c:lblAlgn val="ctr"/>
        <c:lblOffset val="100"/>
        <c:noMultiLvlLbl val="0"/>
      </c:catAx>
      <c:valAx>
        <c:axId val="26130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김희성, ID : H1900121)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18일 14:40:41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65" t="s">
        <v>199</v>
      </c>
      <c r="F4" s="66"/>
      <c r="G4" s="66"/>
      <c r="H4" s="67"/>
      <c r="I4" s="47"/>
      <c r="J4" s="65" t="s">
        <v>200</v>
      </c>
      <c r="K4" s="66"/>
      <c r="L4" s="67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1900</v>
      </c>
      <c r="C6" s="60">
        <f>'DRIs DATA 입력'!C6</f>
        <v>1906.8195000000001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59.607230000000001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20.420725000000001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77.95</v>
      </c>
      <c r="G8" s="60">
        <f>'DRIs DATA 입력'!G8</f>
        <v>7.9470000000000001</v>
      </c>
      <c r="H8" s="60">
        <f>'DRIs DATA 입력'!H8</f>
        <v>14.103</v>
      </c>
      <c r="I8" s="47"/>
      <c r="J8" s="60" t="s">
        <v>217</v>
      </c>
      <c r="K8" s="60">
        <f>'DRIs DATA 입력'!K8</f>
        <v>4.9000000000000004</v>
      </c>
      <c r="L8" s="60">
        <f>'DRIs DATA 입력'!L8</f>
        <v>11.855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379.29523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16.368314999999999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2.486049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147.83813000000001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116.49643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1.6092584000000001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1.2087110999999999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14.405184999999999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1.4486878999999999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443.83627000000001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7.8542139999999998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2.3483436000000002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0.61602840000000003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361.35275000000001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1033.0155999999999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4187.4840000000004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2562.5929999999998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92.411895999999999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87.019689999999997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11.379059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9.5067819999999994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570.36210000000005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2.1487094000000002E-2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3.1468189999999998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247.96559999999999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80.243970000000004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159" t="s">
        <v>276</v>
      </c>
      <c r="B1" s="158" t="s">
        <v>277</v>
      </c>
      <c r="C1" s="158"/>
      <c r="D1" s="158"/>
      <c r="E1" s="158"/>
      <c r="F1" s="158"/>
      <c r="G1" s="159" t="s">
        <v>278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3" spans="1:27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</row>
    <row r="4" spans="1:27" x14ac:dyDescent="0.3">
      <c r="A4" s="68" t="s">
        <v>57</v>
      </c>
      <c r="B4" s="68"/>
      <c r="C4" s="68"/>
      <c r="D4" s="158"/>
      <c r="E4" s="65" t="s">
        <v>199</v>
      </c>
      <c r="F4" s="66"/>
      <c r="G4" s="66"/>
      <c r="H4" s="67"/>
      <c r="I4" s="158"/>
      <c r="J4" s="65" t="s">
        <v>200</v>
      </c>
      <c r="K4" s="66"/>
      <c r="L4" s="67"/>
      <c r="M4" s="158"/>
      <c r="N4" s="68" t="s">
        <v>201</v>
      </c>
      <c r="O4" s="68"/>
      <c r="P4" s="68"/>
      <c r="Q4" s="68"/>
      <c r="R4" s="68"/>
      <c r="S4" s="68"/>
      <c r="T4" s="158"/>
      <c r="U4" s="68" t="s">
        <v>202</v>
      </c>
      <c r="V4" s="68"/>
      <c r="W4" s="68"/>
      <c r="X4" s="68"/>
      <c r="Y4" s="68"/>
      <c r="Z4" s="68"/>
      <c r="AA4" s="158"/>
    </row>
    <row r="5" spans="1:27" x14ac:dyDescent="0.3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</row>
    <row r="6" spans="1:27" x14ac:dyDescent="0.3">
      <c r="A6" s="160" t="s">
        <v>57</v>
      </c>
      <c r="B6" s="160">
        <v>1900</v>
      </c>
      <c r="C6" s="160">
        <v>1906.8195000000001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40</v>
      </c>
      <c r="P6" s="160">
        <v>50</v>
      </c>
      <c r="Q6" s="160">
        <v>0</v>
      </c>
      <c r="R6" s="160">
        <v>0</v>
      </c>
      <c r="S6" s="160">
        <v>59.607230000000001</v>
      </c>
      <c r="T6" s="158"/>
      <c r="U6" s="160" t="s">
        <v>215</v>
      </c>
      <c r="V6" s="160">
        <v>0</v>
      </c>
      <c r="W6" s="160">
        <v>0</v>
      </c>
      <c r="X6" s="160">
        <v>20</v>
      </c>
      <c r="Y6" s="160">
        <v>0</v>
      </c>
      <c r="Z6" s="160">
        <v>20.420725000000001</v>
      </c>
      <c r="AA6" s="158"/>
    </row>
    <row r="7" spans="1:27" x14ac:dyDescent="0.3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x14ac:dyDescent="0.3">
      <c r="A8" s="158"/>
      <c r="B8" s="158"/>
      <c r="C8" s="158"/>
      <c r="D8" s="158"/>
      <c r="E8" s="160" t="s">
        <v>217</v>
      </c>
      <c r="F8" s="160">
        <v>77.95</v>
      </c>
      <c r="G8" s="160">
        <v>7.9470000000000001</v>
      </c>
      <c r="H8" s="160">
        <v>14.103</v>
      </c>
      <c r="I8" s="158"/>
      <c r="J8" s="160" t="s">
        <v>217</v>
      </c>
      <c r="K8" s="160">
        <v>4.9000000000000004</v>
      </c>
      <c r="L8" s="160">
        <v>11.855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13" spans="1:27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219</v>
      </c>
      <c r="B14" s="68"/>
      <c r="C14" s="68"/>
      <c r="D14" s="68"/>
      <c r="E14" s="68"/>
      <c r="F14" s="68"/>
      <c r="G14" s="158"/>
      <c r="H14" s="68" t="s">
        <v>220</v>
      </c>
      <c r="I14" s="68"/>
      <c r="J14" s="68"/>
      <c r="K14" s="68"/>
      <c r="L14" s="68"/>
      <c r="M14" s="68"/>
      <c r="N14" s="158"/>
      <c r="O14" s="68" t="s">
        <v>221</v>
      </c>
      <c r="P14" s="68"/>
      <c r="Q14" s="68"/>
      <c r="R14" s="68"/>
      <c r="S14" s="68"/>
      <c r="T14" s="68"/>
      <c r="U14" s="158"/>
      <c r="V14" s="68" t="s">
        <v>222</v>
      </c>
      <c r="W14" s="68"/>
      <c r="X14" s="68"/>
      <c r="Y14" s="68"/>
      <c r="Z14" s="68"/>
      <c r="AA14" s="68"/>
    </row>
    <row r="15" spans="1:27" x14ac:dyDescent="0.3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</row>
    <row r="16" spans="1:27" x14ac:dyDescent="0.3">
      <c r="A16" s="160" t="s">
        <v>223</v>
      </c>
      <c r="B16" s="160">
        <v>450</v>
      </c>
      <c r="C16" s="160">
        <v>650</v>
      </c>
      <c r="D16" s="160">
        <v>0</v>
      </c>
      <c r="E16" s="160">
        <v>3000</v>
      </c>
      <c r="F16" s="160">
        <v>379.29523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16.368314999999999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2.486049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147.83813000000001</v>
      </c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158"/>
      <c r="H24" s="68" t="s">
        <v>226</v>
      </c>
      <c r="I24" s="68"/>
      <c r="J24" s="68"/>
      <c r="K24" s="68"/>
      <c r="L24" s="68"/>
      <c r="M24" s="68"/>
      <c r="N24" s="158"/>
      <c r="O24" s="68" t="s">
        <v>227</v>
      </c>
      <c r="P24" s="68"/>
      <c r="Q24" s="68"/>
      <c r="R24" s="68"/>
      <c r="S24" s="68"/>
      <c r="T24" s="68"/>
      <c r="U24" s="158"/>
      <c r="V24" s="68" t="s">
        <v>228</v>
      </c>
      <c r="W24" s="68"/>
      <c r="X24" s="68"/>
      <c r="Y24" s="68"/>
      <c r="Z24" s="68"/>
      <c r="AA24" s="68"/>
      <c r="AB24" s="158"/>
      <c r="AC24" s="68" t="s">
        <v>229</v>
      </c>
      <c r="AD24" s="68"/>
      <c r="AE24" s="68"/>
      <c r="AF24" s="68"/>
      <c r="AG24" s="68"/>
      <c r="AH24" s="68"/>
      <c r="AI24" s="158"/>
      <c r="AJ24" s="68" t="s">
        <v>230</v>
      </c>
      <c r="AK24" s="68"/>
      <c r="AL24" s="68"/>
      <c r="AM24" s="68"/>
      <c r="AN24" s="68"/>
      <c r="AO24" s="68"/>
      <c r="AP24" s="158"/>
      <c r="AQ24" s="68" t="s">
        <v>231</v>
      </c>
      <c r="AR24" s="68"/>
      <c r="AS24" s="68"/>
      <c r="AT24" s="68"/>
      <c r="AU24" s="68"/>
      <c r="AV24" s="68"/>
      <c r="AW24" s="158"/>
      <c r="AX24" s="68" t="s">
        <v>232</v>
      </c>
      <c r="AY24" s="68"/>
      <c r="AZ24" s="68"/>
      <c r="BA24" s="68"/>
      <c r="BB24" s="68"/>
      <c r="BC24" s="68"/>
      <c r="BD24" s="158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</row>
    <row r="26" spans="1:62" x14ac:dyDescent="0.3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116.49643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1.6092584000000001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1.2087110999999999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14.405184999999999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1.4486878999999999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443.83627000000001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7.8542139999999998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2.3483436000000002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0.61602840000000003</v>
      </c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4"/>
      <c r="BL33" s="64"/>
      <c r="BM33" s="64"/>
      <c r="BN33" s="64"/>
      <c r="BO33" s="64"/>
      <c r="BP33" s="64"/>
    </row>
    <row r="34" spans="1:68" x14ac:dyDescent="0.3">
      <c r="A34" s="68" t="s">
        <v>236</v>
      </c>
      <c r="B34" s="68"/>
      <c r="C34" s="68"/>
      <c r="D34" s="68"/>
      <c r="E34" s="68"/>
      <c r="F34" s="68"/>
      <c r="G34" s="158"/>
      <c r="H34" s="68" t="s">
        <v>237</v>
      </c>
      <c r="I34" s="68"/>
      <c r="J34" s="68"/>
      <c r="K34" s="68"/>
      <c r="L34" s="68"/>
      <c r="M34" s="68"/>
      <c r="N34" s="158"/>
      <c r="O34" s="68" t="s">
        <v>238</v>
      </c>
      <c r="P34" s="68"/>
      <c r="Q34" s="68"/>
      <c r="R34" s="68"/>
      <c r="S34" s="68"/>
      <c r="T34" s="68"/>
      <c r="U34" s="158"/>
      <c r="V34" s="68" t="s">
        <v>239</v>
      </c>
      <c r="W34" s="68"/>
      <c r="X34" s="68"/>
      <c r="Y34" s="68"/>
      <c r="Z34" s="68"/>
      <c r="AA34" s="68"/>
      <c r="AB34" s="158"/>
      <c r="AC34" s="68" t="s">
        <v>240</v>
      </c>
      <c r="AD34" s="68"/>
      <c r="AE34" s="68"/>
      <c r="AF34" s="68"/>
      <c r="AG34" s="68"/>
      <c r="AH34" s="68"/>
      <c r="AI34" s="158"/>
      <c r="AJ34" s="68" t="s">
        <v>241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 x14ac:dyDescent="0.3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 x14ac:dyDescent="0.3">
      <c r="A36" s="160" t="s">
        <v>17</v>
      </c>
      <c r="B36" s="160">
        <v>510</v>
      </c>
      <c r="C36" s="160">
        <v>700</v>
      </c>
      <c r="D36" s="160">
        <v>0</v>
      </c>
      <c r="E36" s="160">
        <v>2500</v>
      </c>
      <c r="F36" s="160">
        <v>361.35275000000001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1033.0155999999999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4187.4840000000004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2562.5929999999998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92.411895999999999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87.019689999999997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243</v>
      </c>
      <c r="B44" s="68"/>
      <c r="C44" s="68"/>
      <c r="D44" s="68"/>
      <c r="E44" s="68"/>
      <c r="F44" s="68"/>
      <c r="G44" s="158"/>
      <c r="H44" s="68" t="s">
        <v>244</v>
      </c>
      <c r="I44" s="68"/>
      <c r="J44" s="68"/>
      <c r="K44" s="68"/>
      <c r="L44" s="68"/>
      <c r="M44" s="68"/>
      <c r="N44" s="158"/>
      <c r="O44" s="68" t="s">
        <v>245</v>
      </c>
      <c r="P44" s="68"/>
      <c r="Q44" s="68"/>
      <c r="R44" s="68"/>
      <c r="S44" s="68"/>
      <c r="T44" s="68"/>
      <c r="U44" s="158"/>
      <c r="V44" s="68" t="s">
        <v>246</v>
      </c>
      <c r="W44" s="68"/>
      <c r="X44" s="68"/>
      <c r="Y44" s="68"/>
      <c r="Z44" s="68"/>
      <c r="AA44" s="68"/>
      <c r="AB44" s="158"/>
      <c r="AC44" s="68" t="s">
        <v>247</v>
      </c>
      <c r="AD44" s="68"/>
      <c r="AE44" s="68"/>
      <c r="AF44" s="68"/>
      <c r="AG44" s="68"/>
      <c r="AH44" s="68"/>
      <c r="AI44" s="158"/>
      <c r="AJ44" s="68" t="s">
        <v>248</v>
      </c>
      <c r="AK44" s="68"/>
      <c r="AL44" s="68"/>
      <c r="AM44" s="68"/>
      <c r="AN44" s="68"/>
      <c r="AO44" s="68"/>
      <c r="AP44" s="158"/>
      <c r="AQ44" s="68" t="s">
        <v>249</v>
      </c>
      <c r="AR44" s="68"/>
      <c r="AS44" s="68"/>
      <c r="AT44" s="68"/>
      <c r="AU44" s="68"/>
      <c r="AV44" s="68"/>
      <c r="AW44" s="158"/>
      <c r="AX44" s="68" t="s">
        <v>250</v>
      </c>
      <c r="AY44" s="68"/>
      <c r="AZ44" s="68"/>
      <c r="BA44" s="68"/>
      <c r="BB44" s="68"/>
      <c r="BC44" s="68"/>
      <c r="BD44" s="158"/>
      <c r="BE44" s="68" t="s">
        <v>251</v>
      </c>
      <c r="BF44" s="68"/>
      <c r="BG44" s="68"/>
      <c r="BH44" s="68"/>
      <c r="BI44" s="68"/>
      <c r="BJ44" s="68"/>
    </row>
    <row r="45" spans="1:68" x14ac:dyDescent="0.3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</row>
    <row r="46" spans="1:68" x14ac:dyDescent="0.3">
      <c r="A46" s="160" t="s">
        <v>23</v>
      </c>
      <c r="B46" s="160">
        <v>11</v>
      </c>
      <c r="C46" s="160">
        <v>14</v>
      </c>
      <c r="D46" s="160">
        <v>0</v>
      </c>
      <c r="E46" s="160">
        <v>45</v>
      </c>
      <c r="F46" s="160">
        <v>11.379059</v>
      </c>
      <c r="G46" s="158"/>
      <c r="H46" s="160" t="s">
        <v>24</v>
      </c>
      <c r="I46" s="160">
        <v>7</v>
      </c>
      <c r="J46" s="160">
        <v>8</v>
      </c>
      <c r="K46" s="160">
        <v>0</v>
      </c>
      <c r="L46" s="160">
        <v>35</v>
      </c>
      <c r="M46" s="160">
        <v>9.5067819999999994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570.36210000000005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2.1487094000000002E-2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3.1468189999999998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247.96559999999999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80.243970000000004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2" t="s">
        <v>280</v>
      </c>
      <c r="B2" s="162" t="s">
        <v>281</v>
      </c>
      <c r="C2" s="162" t="s">
        <v>282</v>
      </c>
      <c r="D2" s="162">
        <v>49</v>
      </c>
      <c r="E2" s="162">
        <v>1906.8195000000001</v>
      </c>
      <c r="F2" s="162">
        <v>329.45693999999997</v>
      </c>
      <c r="G2" s="162">
        <v>33.587963000000002</v>
      </c>
      <c r="H2" s="162">
        <v>18.401751999999998</v>
      </c>
      <c r="I2" s="162">
        <v>15.186213</v>
      </c>
      <c r="J2" s="162">
        <v>59.607230000000001</v>
      </c>
      <c r="K2" s="162">
        <v>33.388350000000003</v>
      </c>
      <c r="L2" s="162">
        <v>26.218879999999999</v>
      </c>
      <c r="M2" s="162">
        <v>20.420725000000001</v>
      </c>
      <c r="N2" s="162">
        <v>2.5071629999999998</v>
      </c>
      <c r="O2" s="162">
        <v>9.7536489999999993</v>
      </c>
      <c r="P2" s="162">
        <v>812.52239999999995</v>
      </c>
      <c r="Q2" s="162">
        <v>19.560036</v>
      </c>
      <c r="R2" s="162">
        <v>379.29523</v>
      </c>
      <c r="S2" s="162">
        <v>90.140304999999998</v>
      </c>
      <c r="T2" s="162">
        <v>3469.8593999999998</v>
      </c>
      <c r="U2" s="162">
        <v>2.486049</v>
      </c>
      <c r="V2" s="162">
        <v>16.368314999999999</v>
      </c>
      <c r="W2" s="162">
        <v>147.83813000000001</v>
      </c>
      <c r="X2" s="162">
        <v>116.49643</v>
      </c>
      <c r="Y2" s="162">
        <v>1.6092584000000001</v>
      </c>
      <c r="Z2" s="162">
        <v>1.2087110999999999</v>
      </c>
      <c r="AA2" s="162">
        <v>14.405184999999999</v>
      </c>
      <c r="AB2" s="162">
        <v>1.4486878999999999</v>
      </c>
      <c r="AC2" s="162">
        <v>443.83627000000001</v>
      </c>
      <c r="AD2" s="162">
        <v>7.8542139999999998</v>
      </c>
      <c r="AE2" s="162">
        <v>2.3483436000000002</v>
      </c>
      <c r="AF2" s="162">
        <v>0.61602840000000003</v>
      </c>
      <c r="AG2" s="162">
        <v>361.35275000000001</v>
      </c>
      <c r="AH2" s="162">
        <v>194.84305000000001</v>
      </c>
      <c r="AI2" s="162">
        <v>166.50969000000001</v>
      </c>
      <c r="AJ2" s="162">
        <v>1033.0155999999999</v>
      </c>
      <c r="AK2" s="162">
        <v>4187.4840000000004</v>
      </c>
      <c r="AL2" s="162">
        <v>92.411895999999999</v>
      </c>
      <c r="AM2" s="162">
        <v>2562.5929999999998</v>
      </c>
      <c r="AN2" s="162">
        <v>87.019689999999997</v>
      </c>
      <c r="AO2" s="162">
        <v>11.379059</v>
      </c>
      <c r="AP2" s="162">
        <v>7.5487510000000002</v>
      </c>
      <c r="AQ2" s="162">
        <v>3.830308</v>
      </c>
      <c r="AR2" s="162">
        <v>9.5067819999999994</v>
      </c>
      <c r="AS2" s="162">
        <v>570.36210000000005</v>
      </c>
      <c r="AT2" s="162">
        <v>2.1487094000000002E-2</v>
      </c>
      <c r="AU2" s="162">
        <v>3.1468189999999998</v>
      </c>
      <c r="AV2" s="162">
        <v>247.96559999999999</v>
      </c>
      <c r="AW2" s="162">
        <v>80.243970000000004</v>
      </c>
      <c r="AX2" s="162">
        <v>6.6824599999999998E-2</v>
      </c>
      <c r="AY2" s="162">
        <v>0.80445169999999999</v>
      </c>
      <c r="AZ2" s="162">
        <v>304.74633999999998</v>
      </c>
      <c r="BA2" s="162">
        <v>24.907202000000002</v>
      </c>
      <c r="BB2" s="162">
        <v>7.5221442999999999</v>
      </c>
      <c r="BC2" s="162">
        <v>8.9761659999999992</v>
      </c>
      <c r="BD2" s="162">
        <v>8.4006720000000001</v>
      </c>
      <c r="BE2" s="162">
        <v>0.43040020000000001</v>
      </c>
      <c r="BF2" s="162">
        <v>1.9519120000000001</v>
      </c>
      <c r="BG2" s="162">
        <v>2.7754896000000001E-3</v>
      </c>
      <c r="BH2" s="162">
        <v>1.3638035999999999E-2</v>
      </c>
      <c r="BI2" s="162">
        <v>1.1717328000000001E-2</v>
      </c>
      <c r="BJ2" s="162">
        <v>5.4507515999999999E-2</v>
      </c>
      <c r="BK2" s="162">
        <v>2.1349920000000001E-4</v>
      </c>
      <c r="BL2" s="162">
        <v>0.29479085999999999</v>
      </c>
      <c r="BM2" s="162">
        <v>2.5339087999999999</v>
      </c>
      <c r="BN2" s="162">
        <v>0.78160969999999996</v>
      </c>
      <c r="BO2" s="162">
        <v>45.43826</v>
      </c>
      <c r="BP2" s="162">
        <v>7.2677909999999999</v>
      </c>
      <c r="BQ2" s="162">
        <v>15.006698</v>
      </c>
      <c r="BR2" s="162">
        <v>57.536189999999998</v>
      </c>
      <c r="BS2" s="162">
        <v>23.933102000000002</v>
      </c>
      <c r="BT2" s="162">
        <v>8.2017570000000006</v>
      </c>
      <c r="BU2" s="162">
        <v>6.2516085999999998E-2</v>
      </c>
      <c r="BV2" s="162">
        <v>2.1517076E-2</v>
      </c>
      <c r="BW2" s="162">
        <v>0.57087060000000001</v>
      </c>
      <c r="BX2" s="162">
        <v>0.92176913999999999</v>
      </c>
      <c r="BY2" s="162">
        <v>0.104279675</v>
      </c>
      <c r="BZ2" s="162">
        <v>6.5137154999999995E-4</v>
      </c>
      <c r="CA2" s="162">
        <v>0.91499569999999997</v>
      </c>
      <c r="CB2" s="162">
        <v>1.1615802999999999E-2</v>
      </c>
      <c r="CC2" s="162">
        <v>0.15894087000000001</v>
      </c>
      <c r="CD2" s="162">
        <v>0.97282579999999996</v>
      </c>
      <c r="CE2" s="162">
        <v>5.9761174E-2</v>
      </c>
      <c r="CF2" s="162">
        <v>0.14795285</v>
      </c>
      <c r="CG2" s="162">
        <v>4.9500000000000003E-7</v>
      </c>
      <c r="CH2" s="162">
        <v>3.1248126000000001E-2</v>
      </c>
      <c r="CI2" s="162">
        <v>6.3705669999999997E-3</v>
      </c>
      <c r="CJ2" s="162">
        <v>2.1164307999999998</v>
      </c>
      <c r="CK2" s="162">
        <v>1.6624811999999999E-2</v>
      </c>
      <c r="CL2" s="162">
        <v>0.82923069999999999</v>
      </c>
      <c r="CM2" s="162">
        <v>2.431009</v>
      </c>
      <c r="CN2" s="162">
        <v>1891.1034999999999</v>
      </c>
      <c r="CO2" s="162">
        <v>3181.7550999999999</v>
      </c>
      <c r="CP2" s="162">
        <v>1415.6936000000001</v>
      </c>
      <c r="CQ2" s="162">
        <v>635.23302999999999</v>
      </c>
      <c r="CR2" s="162">
        <v>336.02679999999998</v>
      </c>
      <c r="CS2" s="162">
        <v>445.99556999999999</v>
      </c>
      <c r="CT2" s="162">
        <v>1811.8869999999999</v>
      </c>
      <c r="CU2" s="162">
        <v>951.2509</v>
      </c>
      <c r="CV2" s="162">
        <v>1437.9641999999999</v>
      </c>
      <c r="CW2" s="162">
        <v>1008.2686</v>
      </c>
      <c r="CX2" s="162">
        <v>296.54561999999999</v>
      </c>
      <c r="CY2" s="162">
        <v>2564.2979999999998</v>
      </c>
      <c r="CZ2" s="162">
        <v>1035.7621999999999</v>
      </c>
      <c r="DA2" s="162">
        <v>2582.4883</v>
      </c>
      <c r="DB2" s="162">
        <v>2769.7075</v>
      </c>
      <c r="DC2" s="162">
        <v>3428.2910000000002</v>
      </c>
      <c r="DD2" s="162">
        <v>5423.1962999999996</v>
      </c>
      <c r="DE2" s="162">
        <v>957.82470000000001</v>
      </c>
      <c r="DF2" s="162">
        <v>3363.7294999999999</v>
      </c>
      <c r="DG2" s="162">
        <v>1238.5043000000001</v>
      </c>
      <c r="DH2" s="162">
        <v>58.168247000000001</v>
      </c>
      <c r="DI2" s="1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24.907202000000002</v>
      </c>
      <c r="B6">
        <f>BB2</f>
        <v>7.5221442999999999</v>
      </c>
      <c r="C6">
        <f>BC2</f>
        <v>8.9761659999999992</v>
      </c>
      <c r="D6">
        <f>BD2</f>
        <v>8.4006720000000001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1" t="s">
        <v>37</v>
      </c>
      <c r="F1" s="71"/>
      <c r="G1" s="71" t="s">
        <v>38</v>
      </c>
      <c r="H1" s="71"/>
      <c r="I1" s="52" t="s">
        <v>39</v>
      </c>
    </row>
    <row r="2" spans="1:9" x14ac:dyDescent="0.3">
      <c r="A2" s="55" t="s">
        <v>256</v>
      </c>
      <c r="B2" s="56">
        <v>25747</v>
      </c>
      <c r="C2" s="57">
        <f ca="1">YEAR(TODAY())-YEAR(B2)+IF(TODAY()&gt;=DATE(YEAR(TODAY()),MONTH(B2),DAY(B2)),0,-1)</f>
        <v>49</v>
      </c>
      <c r="E2" s="53">
        <v>165</v>
      </c>
      <c r="F2" s="54" t="s">
        <v>40</v>
      </c>
      <c r="G2" s="53">
        <v>64</v>
      </c>
      <c r="H2" s="52" t="s">
        <v>42</v>
      </c>
      <c r="I2" s="71">
        <f>ROUND(G3/E3^2,1)</f>
        <v>23.5</v>
      </c>
    </row>
    <row r="3" spans="1:9" x14ac:dyDescent="0.3">
      <c r="E3" s="52">
        <f>E2/100</f>
        <v>1.65</v>
      </c>
      <c r="F3" s="52" t="s">
        <v>41</v>
      </c>
      <c r="G3" s="52">
        <f>G2</f>
        <v>64</v>
      </c>
      <c r="H3" s="52" t="s">
        <v>42</v>
      </c>
      <c r="I3" s="71"/>
    </row>
    <row r="4" spans="1:9" x14ac:dyDescent="0.3">
      <c r="A4" t="s">
        <v>274</v>
      </c>
    </row>
    <row r="5" spans="1:9" x14ac:dyDescent="0.3">
      <c r="B5" s="61">
        <v>43874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김희성, ID : H1900121)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14:40:41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2" t="s">
        <v>197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1:19" ht="18" customHeight="1" x14ac:dyDescent="0.3">
      <c r="A3" s="6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1:19" ht="18" customHeight="1" thickBot="1" x14ac:dyDescent="0.35">
      <c r="A4" s="6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5" spans="1:19" ht="18" customHeight="1" x14ac:dyDescent="0.3">
      <c r="A5" s="6"/>
      <c r="B5" s="154" t="s">
        <v>30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19" ht="18" customHeight="1" x14ac:dyDescent="0.3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</row>
    <row r="7" spans="1:19" ht="18" customHeight="1" x14ac:dyDescent="0.3"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4" t="s">
        <v>31</v>
      </c>
      <c r="D10" s="144"/>
      <c r="E10" s="145"/>
      <c r="F10" s="143">
        <f>'개인정보 및 신체계측 입력'!B5</f>
        <v>43874</v>
      </c>
      <c r="G10" s="108"/>
      <c r="H10" s="108"/>
      <c r="I10" s="108"/>
      <c r="K10" s="104" t="s">
        <v>34</v>
      </c>
      <c r="L10" s="105"/>
      <c r="M10" s="104" t="s">
        <v>35</v>
      </c>
      <c r="N10" s="105"/>
      <c r="O10" s="104" t="s">
        <v>36</v>
      </c>
      <c r="P10" s="104"/>
      <c r="Q10" s="104"/>
      <c r="R10" s="104"/>
      <c r="S10" s="104"/>
    </row>
    <row r="11" spans="1:19" ht="18" customHeight="1" thickBot="1" x14ac:dyDescent="0.35">
      <c r="C11" s="148"/>
      <c r="D11" s="148"/>
      <c r="E11" s="149"/>
      <c r="F11" s="109"/>
      <c r="G11" s="109"/>
      <c r="H11" s="109"/>
      <c r="I11" s="10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144" t="s">
        <v>33</v>
      </c>
      <c r="D12" s="144"/>
      <c r="E12" s="145"/>
      <c r="F12" s="150">
        <f ca="1">'개인정보 및 신체계측 입력'!C2</f>
        <v>49</v>
      </c>
      <c r="G12" s="150"/>
      <c r="H12" s="150"/>
      <c r="I12" s="150"/>
      <c r="K12" s="121">
        <f>'개인정보 및 신체계측 입력'!E2</f>
        <v>165</v>
      </c>
      <c r="L12" s="122"/>
      <c r="M12" s="115">
        <f>'개인정보 및 신체계측 입력'!G2</f>
        <v>64</v>
      </c>
      <c r="N12" s="116"/>
      <c r="O12" s="111" t="s">
        <v>272</v>
      </c>
      <c r="P12" s="105"/>
      <c r="Q12" s="108">
        <f>'개인정보 및 신체계측 입력'!I2</f>
        <v>23.5</v>
      </c>
      <c r="R12" s="108"/>
      <c r="S12" s="108"/>
    </row>
    <row r="13" spans="1:19" ht="18" customHeight="1" thickBot="1" x14ac:dyDescent="0.35">
      <c r="C13" s="146"/>
      <c r="D13" s="146"/>
      <c r="E13" s="147"/>
      <c r="F13" s="151"/>
      <c r="G13" s="151"/>
      <c r="H13" s="151"/>
      <c r="I13" s="151"/>
      <c r="K13" s="123"/>
      <c r="L13" s="124"/>
      <c r="M13" s="117"/>
      <c r="N13" s="118"/>
      <c r="O13" s="112"/>
      <c r="P13" s="113"/>
      <c r="Q13" s="109"/>
      <c r="R13" s="109"/>
      <c r="S13" s="109"/>
    </row>
    <row r="14" spans="1:19" ht="18" customHeight="1" x14ac:dyDescent="0.3">
      <c r="C14" s="148" t="s">
        <v>32</v>
      </c>
      <c r="D14" s="148"/>
      <c r="E14" s="149"/>
      <c r="F14" s="109" t="str">
        <f>MID('DRIs DATA'!B1,28,3)</f>
        <v>김희성</v>
      </c>
      <c r="G14" s="109"/>
      <c r="H14" s="109"/>
      <c r="I14" s="109"/>
      <c r="K14" s="123"/>
      <c r="L14" s="124"/>
      <c r="M14" s="117"/>
      <c r="N14" s="118"/>
      <c r="O14" s="112"/>
      <c r="P14" s="113"/>
      <c r="Q14" s="109"/>
      <c r="R14" s="109"/>
      <c r="S14" s="109"/>
    </row>
    <row r="15" spans="1:19" ht="18" customHeight="1" thickBot="1" x14ac:dyDescent="0.35">
      <c r="C15" s="146"/>
      <c r="D15" s="146"/>
      <c r="E15" s="147"/>
      <c r="F15" s="110"/>
      <c r="G15" s="110"/>
      <c r="H15" s="110"/>
      <c r="I15" s="110"/>
      <c r="K15" s="125"/>
      <c r="L15" s="126"/>
      <c r="M15" s="119"/>
      <c r="N15" s="120"/>
      <c r="O15" s="114"/>
      <c r="P15" s="107"/>
      <c r="Q15" s="110"/>
      <c r="R15" s="110"/>
      <c r="S15" s="110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7" t="s">
        <v>43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</row>
    <row r="20" spans="2:20" ht="18" customHeight="1" thickBot="1" x14ac:dyDescent="0.35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0" t="s">
        <v>44</v>
      </c>
      <c r="E36" s="140"/>
      <c r="F36" s="140"/>
      <c r="G36" s="140"/>
      <c r="H36" s="140"/>
      <c r="I36" s="35">
        <f>'DRIs DATA'!F8</f>
        <v>77.95</v>
      </c>
      <c r="J36" s="141" t="s">
        <v>45</v>
      </c>
      <c r="K36" s="141"/>
      <c r="L36" s="141"/>
      <c r="M36" s="141"/>
      <c r="N36" s="36"/>
      <c r="O36" s="139" t="s">
        <v>46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183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0" t="s">
        <v>44</v>
      </c>
      <c r="E41" s="140"/>
      <c r="F41" s="140"/>
      <c r="G41" s="140"/>
      <c r="H41" s="140"/>
      <c r="I41" s="35">
        <f>'DRIs DATA'!G8</f>
        <v>7.9470000000000001</v>
      </c>
      <c r="J41" s="141" t="s">
        <v>45</v>
      </c>
      <c r="K41" s="141"/>
      <c r="L41" s="141"/>
      <c r="M41" s="141"/>
      <c r="N41" s="36"/>
      <c r="O41" s="138" t="s">
        <v>50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127" t="s">
        <v>185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6"/>
    </row>
    <row r="43" spans="2:20" ht="18" customHeight="1" x14ac:dyDescent="0.3">
      <c r="B43" s="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6"/>
    </row>
    <row r="44" spans="2:20" ht="18" customHeight="1" thickBot="1" x14ac:dyDescent="0.35">
      <c r="B44" s="6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2" t="s">
        <v>44</v>
      </c>
      <c r="E46" s="142"/>
      <c r="F46" s="142"/>
      <c r="G46" s="142"/>
      <c r="H46" s="142"/>
      <c r="I46" s="35">
        <f>'DRIs DATA'!H8</f>
        <v>14.103</v>
      </c>
      <c r="J46" s="141" t="s">
        <v>45</v>
      </c>
      <c r="K46" s="141"/>
      <c r="L46" s="141"/>
      <c r="M46" s="141"/>
      <c r="N46" s="36"/>
      <c r="O46" s="138" t="s">
        <v>49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127" t="s">
        <v>184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6"/>
    </row>
    <row r="48" spans="2:20" ht="18" customHeight="1" thickBot="1" x14ac:dyDescent="0.35">
      <c r="B48" s="6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7" t="s">
        <v>192</v>
      </c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9"/>
    </row>
    <row r="54" spans="1:20" ht="18" customHeight="1" thickBot="1" x14ac:dyDescent="0.35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165</v>
      </c>
      <c r="D69" s="156"/>
      <c r="E69" s="156"/>
      <c r="F69" s="156"/>
      <c r="G69" s="156"/>
      <c r="H69" s="140" t="s">
        <v>171</v>
      </c>
      <c r="I69" s="140"/>
      <c r="J69" s="140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7">
        <f>ROUND('그룹 전체 사용자의 일일 입력'!D6/MAX('그룹 전체 사용자의 일일 입력'!$B$6,'그룹 전체 사용자의 일일 입력'!$C$6,'그룹 전체 사용자의 일일 입력'!$D$6),1)</f>
        <v>0.9</v>
      </c>
      <c r="P69" s="157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8" t="s">
        <v>166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52</v>
      </c>
      <c r="D72" s="156"/>
      <c r="E72" s="156"/>
      <c r="F72" s="156"/>
      <c r="G72" s="156"/>
      <c r="H72" s="39"/>
      <c r="I72" s="140" t="s">
        <v>53</v>
      </c>
      <c r="J72" s="140"/>
      <c r="K72" s="37">
        <f>ROUND('DRIs DATA'!L8,1)</f>
        <v>11.9</v>
      </c>
      <c r="L72" s="37" t="s">
        <v>54</v>
      </c>
      <c r="M72" s="37">
        <f>ROUND('DRIs DATA'!K8,1)</f>
        <v>4.9000000000000004</v>
      </c>
      <c r="N72" s="141" t="s">
        <v>55</v>
      </c>
      <c r="O72" s="141"/>
      <c r="P72" s="141"/>
      <c r="Q72" s="141"/>
      <c r="R72" s="40"/>
      <c r="S72" s="36"/>
      <c r="T72" s="6"/>
    </row>
    <row r="73" spans="2:21" ht="18" customHeight="1" x14ac:dyDescent="0.3">
      <c r="B73" s="6"/>
      <c r="C73" s="127" t="s">
        <v>182</v>
      </c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6"/>
      <c r="U73" s="13"/>
    </row>
    <row r="74" spans="2:21" ht="18" customHeight="1" thickBot="1" x14ac:dyDescent="0.35">
      <c r="B74" s="6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7" t="s">
        <v>193</v>
      </c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9"/>
    </row>
    <row r="78" spans="2:21" ht="18" customHeight="1" thickBot="1" x14ac:dyDescent="0.35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0" t="s">
        <v>169</v>
      </c>
      <c r="C80" s="100"/>
      <c r="D80" s="100"/>
      <c r="E80" s="100"/>
      <c r="F80" s="21"/>
      <c r="G80" s="21"/>
      <c r="H80" s="21"/>
      <c r="L80" s="100" t="s">
        <v>173</v>
      </c>
      <c r="M80" s="100"/>
      <c r="N80" s="100"/>
      <c r="O80" s="100"/>
      <c r="P80" s="100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9" t="s">
        <v>269</v>
      </c>
      <c r="C93" s="130"/>
      <c r="D93" s="130"/>
      <c r="E93" s="130"/>
      <c r="F93" s="130"/>
      <c r="G93" s="130"/>
      <c r="H93" s="130"/>
      <c r="I93" s="130"/>
      <c r="J93" s="131"/>
      <c r="L93" s="129" t="s">
        <v>176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135" t="s">
        <v>172</v>
      </c>
      <c r="C94" s="133"/>
      <c r="D94" s="133"/>
      <c r="E94" s="133"/>
      <c r="F94" s="93">
        <f>ROUND('DRIs DATA'!F16/'DRIs DATA'!C16*100,2)</f>
        <v>50.57</v>
      </c>
      <c r="G94" s="93"/>
      <c r="H94" s="133" t="s">
        <v>168</v>
      </c>
      <c r="I94" s="133"/>
      <c r="J94" s="134"/>
      <c r="L94" s="135" t="s">
        <v>172</v>
      </c>
      <c r="M94" s="133"/>
      <c r="N94" s="133"/>
      <c r="O94" s="133"/>
      <c r="P94" s="133"/>
      <c r="Q94" s="23">
        <f>ROUND('DRIs DATA'!M16/'DRIs DATA'!K16*100,2)</f>
        <v>136.4</v>
      </c>
      <c r="R94" s="133" t="s">
        <v>168</v>
      </c>
      <c r="S94" s="133"/>
      <c r="T94" s="134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5" t="s">
        <v>181</v>
      </c>
      <c r="C96" s="76"/>
      <c r="D96" s="76"/>
      <c r="E96" s="76"/>
      <c r="F96" s="76"/>
      <c r="G96" s="76"/>
      <c r="H96" s="76"/>
      <c r="I96" s="76"/>
      <c r="J96" s="77"/>
      <c r="L96" s="81" t="s">
        <v>174</v>
      </c>
      <c r="M96" s="82"/>
      <c r="N96" s="82"/>
      <c r="O96" s="82"/>
      <c r="P96" s="82"/>
      <c r="Q96" s="82"/>
      <c r="R96" s="82"/>
      <c r="S96" s="82"/>
      <c r="T96" s="83"/>
    </row>
    <row r="97" spans="2:21" ht="18" customHeight="1" x14ac:dyDescent="0.3">
      <c r="B97" s="75"/>
      <c r="C97" s="76"/>
      <c r="D97" s="76"/>
      <c r="E97" s="76"/>
      <c r="F97" s="76"/>
      <c r="G97" s="76"/>
      <c r="H97" s="76"/>
      <c r="I97" s="76"/>
      <c r="J97" s="77"/>
      <c r="L97" s="81"/>
      <c r="M97" s="82"/>
      <c r="N97" s="82"/>
      <c r="O97" s="82"/>
      <c r="P97" s="82"/>
      <c r="Q97" s="82"/>
      <c r="R97" s="82"/>
      <c r="S97" s="82"/>
      <c r="T97" s="83"/>
    </row>
    <row r="98" spans="2:21" ht="18" customHeight="1" x14ac:dyDescent="0.3">
      <c r="B98" s="75"/>
      <c r="C98" s="76"/>
      <c r="D98" s="76"/>
      <c r="E98" s="76"/>
      <c r="F98" s="76"/>
      <c r="G98" s="76"/>
      <c r="H98" s="76"/>
      <c r="I98" s="76"/>
      <c r="J98" s="77"/>
      <c r="L98" s="81"/>
      <c r="M98" s="82"/>
      <c r="N98" s="82"/>
      <c r="O98" s="82"/>
      <c r="P98" s="82"/>
      <c r="Q98" s="82"/>
      <c r="R98" s="82"/>
      <c r="S98" s="82"/>
      <c r="T98" s="83"/>
    </row>
    <row r="99" spans="2:21" ht="18" customHeight="1" x14ac:dyDescent="0.3">
      <c r="B99" s="75"/>
      <c r="C99" s="76"/>
      <c r="D99" s="76"/>
      <c r="E99" s="76"/>
      <c r="F99" s="76"/>
      <c r="G99" s="76"/>
      <c r="H99" s="76"/>
      <c r="I99" s="76"/>
      <c r="J99" s="77"/>
      <c r="L99" s="81"/>
      <c r="M99" s="82"/>
      <c r="N99" s="82"/>
      <c r="O99" s="82"/>
      <c r="P99" s="82"/>
      <c r="Q99" s="82"/>
      <c r="R99" s="82"/>
      <c r="S99" s="82"/>
      <c r="T99" s="83"/>
    </row>
    <row r="100" spans="2:21" ht="18" customHeight="1" x14ac:dyDescent="0.3">
      <c r="B100" s="75"/>
      <c r="C100" s="76"/>
      <c r="D100" s="76"/>
      <c r="E100" s="76"/>
      <c r="F100" s="76"/>
      <c r="G100" s="76"/>
      <c r="H100" s="76"/>
      <c r="I100" s="76"/>
      <c r="J100" s="77"/>
      <c r="L100" s="81"/>
      <c r="M100" s="82"/>
      <c r="N100" s="82"/>
      <c r="O100" s="82"/>
      <c r="P100" s="82"/>
      <c r="Q100" s="82"/>
      <c r="R100" s="82"/>
      <c r="S100" s="82"/>
      <c r="T100" s="83"/>
      <c r="U100" s="17"/>
    </row>
    <row r="101" spans="2:21" ht="18" customHeight="1" thickBot="1" x14ac:dyDescent="0.35">
      <c r="B101" s="78"/>
      <c r="C101" s="79"/>
      <c r="D101" s="79"/>
      <c r="E101" s="79"/>
      <c r="F101" s="79"/>
      <c r="G101" s="79"/>
      <c r="H101" s="79"/>
      <c r="I101" s="79"/>
      <c r="J101" s="80"/>
      <c r="L101" s="84"/>
      <c r="M101" s="85"/>
      <c r="N101" s="85"/>
      <c r="O101" s="85"/>
      <c r="P101" s="85"/>
      <c r="Q101" s="85"/>
      <c r="R101" s="85"/>
      <c r="S101" s="85"/>
      <c r="T101" s="86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7" t="s">
        <v>194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9"/>
    </row>
    <row r="105" spans="2:21" ht="18" customHeight="1" thickBot="1" x14ac:dyDescent="0.35">
      <c r="B105" s="9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2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0" t="s">
        <v>170</v>
      </c>
      <c r="C107" s="100"/>
      <c r="D107" s="100"/>
      <c r="E107" s="100"/>
      <c r="F107" s="6"/>
      <c r="G107" s="6"/>
      <c r="H107" s="6"/>
      <c r="I107" s="6"/>
      <c r="L107" s="100" t="s">
        <v>271</v>
      </c>
      <c r="M107" s="100"/>
      <c r="N107" s="100"/>
      <c r="O107" s="100"/>
      <c r="P107" s="100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1" t="s">
        <v>265</v>
      </c>
      <c r="C120" s="102"/>
      <c r="D120" s="102"/>
      <c r="E120" s="102"/>
      <c r="F120" s="102"/>
      <c r="G120" s="102"/>
      <c r="H120" s="102"/>
      <c r="I120" s="102"/>
      <c r="J120" s="103"/>
      <c r="L120" s="101" t="s">
        <v>266</v>
      </c>
      <c r="M120" s="102"/>
      <c r="N120" s="102"/>
      <c r="O120" s="102"/>
      <c r="P120" s="102"/>
      <c r="Q120" s="102"/>
      <c r="R120" s="102"/>
      <c r="S120" s="102"/>
      <c r="T120" s="103"/>
    </row>
    <row r="121" spans="2:20" ht="18" customHeight="1" x14ac:dyDescent="0.3">
      <c r="B121" s="44" t="s">
        <v>172</v>
      </c>
      <c r="C121" s="16"/>
      <c r="D121" s="16"/>
      <c r="E121" s="15"/>
      <c r="F121" s="93">
        <f>ROUND('DRIs DATA'!F26/'DRIs DATA'!C26*100,2)</f>
        <v>116.5</v>
      </c>
      <c r="G121" s="93"/>
      <c r="H121" s="133" t="s">
        <v>167</v>
      </c>
      <c r="I121" s="133"/>
      <c r="J121" s="134"/>
      <c r="L121" s="43" t="s">
        <v>172</v>
      </c>
      <c r="M121" s="20"/>
      <c r="N121" s="20"/>
      <c r="O121" s="23"/>
      <c r="P121" s="6"/>
      <c r="Q121" s="59">
        <f>ROUND('DRIs DATA'!AH26/'DRIs DATA'!AE26*100,2)</f>
        <v>96.58</v>
      </c>
      <c r="R121" s="133" t="s">
        <v>167</v>
      </c>
      <c r="S121" s="133"/>
      <c r="T121" s="134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4" t="s">
        <v>175</v>
      </c>
      <c r="C123" s="95"/>
      <c r="D123" s="95"/>
      <c r="E123" s="95"/>
      <c r="F123" s="95"/>
      <c r="G123" s="95"/>
      <c r="H123" s="95"/>
      <c r="I123" s="95"/>
      <c r="J123" s="96"/>
      <c r="L123" s="94" t="s">
        <v>270</v>
      </c>
      <c r="M123" s="95"/>
      <c r="N123" s="95"/>
      <c r="O123" s="95"/>
      <c r="P123" s="95"/>
      <c r="Q123" s="95"/>
      <c r="R123" s="95"/>
      <c r="S123" s="95"/>
      <c r="T123" s="96"/>
    </row>
    <row r="124" spans="2:20" ht="18" customHeight="1" x14ac:dyDescent="0.3">
      <c r="B124" s="94"/>
      <c r="C124" s="95"/>
      <c r="D124" s="95"/>
      <c r="E124" s="95"/>
      <c r="F124" s="95"/>
      <c r="G124" s="95"/>
      <c r="H124" s="95"/>
      <c r="I124" s="95"/>
      <c r="J124" s="96"/>
      <c r="L124" s="94"/>
      <c r="M124" s="95"/>
      <c r="N124" s="95"/>
      <c r="O124" s="95"/>
      <c r="P124" s="95"/>
      <c r="Q124" s="95"/>
      <c r="R124" s="95"/>
      <c r="S124" s="95"/>
      <c r="T124" s="96"/>
    </row>
    <row r="125" spans="2:20" ht="18" customHeight="1" x14ac:dyDescent="0.3">
      <c r="B125" s="94"/>
      <c r="C125" s="95"/>
      <c r="D125" s="95"/>
      <c r="E125" s="95"/>
      <c r="F125" s="95"/>
      <c r="G125" s="95"/>
      <c r="H125" s="95"/>
      <c r="I125" s="95"/>
      <c r="J125" s="96"/>
      <c r="L125" s="94"/>
      <c r="M125" s="95"/>
      <c r="N125" s="95"/>
      <c r="O125" s="95"/>
      <c r="P125" s="95"/>
      <c r="Q125" s="95"/>
      <c r="R125" s="95"/>
      <c r="S125" s="95"/>
      <c r="T125" s="96"/>
    </row>
    <row r="126" spans="2:20" ht="18" customHeight="1" x14ac:dyDescent="0.3">
      <c r="B126" s="94"/>
      <c r="C126" s="95"/>
      <c r="D126" s="95"/>
      <c r="E126" s="95"/>
      <c r="F126" s="95"/>
      <c r="G126" s="95"/>
      <c r="H126" s="95"/>
      <c r="I126" s="95"/>
      <c r="J126" s="96"/>
      <c r="L126" s="94"/>
      <c r="M126" s="95"/>
      <c r="N126" s="95"/>
      <c r="O126" s="95"/>
      <c r="P126" s="95"/>
      <c r="Q126" s="95"/>
      <c r="R126" s="95"/>
      <c r="S126" s="95"/>
      <c r="T126" s="96"/>
    </row>
    <row r="127" spans="2:20" ht="18" customHeight="1" x14ac:dyDescent="0.3">
      <c r="B127" s="94"/>
      <c r="C127" s="95"/>
      <c r="D127" s="95"/>
      <c r="E127" s="95"/>
      <c r="F127" s="95"/>
      <c r="G127" s="95"/>
      <c r="H127" s="95"/>
      <c r="I127" s="95"/>
      <c r="J127" s="96"/>
      <c r="L127" s="94"/>
      <c r="M127" s="95"/>
      <c r="N127" s="95"/>
      <c r="O127" s="95"/>
      <c r="P127" s="95"/>
      <c r="Q127" s="95"/>
      <c r="R127" s="95"/>
      <c r="S127" s="95"/>
      <c r="T127" s="96"/>
    </row>
    <row r="128" spans="2:20" ht="17.25" thickBot="1" x14ac:dyDescent="0.35">
      <c r="B128" s="97"/>
      <c r="C128" s="98"/>
      <c r="D128" s="98"/>
      <c r="E128" s="98"/>
      <c r="F128" s="98"/>
      <c r="G128" s="98"/>
      <c r="H128" s="98"/>
      <c r="I128" s="98"/>
      <c r="J128" s="99"/>
      <c r="L128" s="97"/>
      <c r="M128" s="98"/>
      <c r="N128" s="98"/>
      <c r="O128" s="98"/>
      <c r="P128" s="98"/>
      <c r="Q128" s="98"/>
      <c r="R128" s="98"/>
      <c r="S128" s="98"/>
      <c r="T128" s="9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7" t="s">
        <v>263</v>
      </c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9"/>
      <c r="N130" s="58"/>
      <c r="O130" s="87" t="s">
        <v>264</v>
      </c>
      <c r="P130" s="88"/>
      <c r="Q130" s="88"/>
      <c r="R130" s="88"/>
      <c r="S130" s="88"/>
      <c r="T130" s="89"/>
    </row>
    <row r="131" spans="2:21" ht="18" customHeight="1" thickBot="1" x14ac:dyDescent="0.35">
      <c r="B131" s="90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2"/>
      <c r="N131" s="58"/>
      <c r="O131" s="90"/>
      <c r="P131" s="91"/>
      <c r="Q131" s="91"/>
      <c r="R131" s="91"/>
      <c r="S131" s="91"/>
      <c r="T131" s="9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7" t="s">
        <v>195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9"/>
    </row>
    <row r="156" spans="2:21" ht="18" customHeight="1" thickBot="1" x14ac:dyDescent="0.35">
      <c r="B156" s="90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2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0" t="s">
        <v>178</v>
      </c>
      <c r="C158" s="100"/>
      <c r="D158" s="100"/>
      <c r="E158" s="6"/>
      <c r="F158" s="6"/>
      <c r="G158" s="6"/>
      <c r="H158" s="6"/>
      <c r="I158" s="6"/>
      <c r="L158" s="100" t="s">
        <v>179</v>
      </c>
      <c r="M158" s="100"/>
      <c r="N158" s="100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1" t="s">
        <v>267</v>
      </c>
      <c r="C171" s="102"/>
      <c r="D171" s="102"/>
      <c r="E171" s="102"/>
      <c r="F171" s="102"/>
      <c r="G171" s="102"/>
      <c r="H171" s="102"/>
      <c r="I171" s="102"/>
      <c r="J171" s="103"/>
      <c r="L171" s="101" t="s">
        <v>177</v>
      </c>
      <c r="M171" s="102"/>
      <c r="N171" s="102"/>
      <c r="O171" s="102"/>
      <c r="P171" s="102"/>
      <c r="Q171" s="102"/>
      <c r="R171" s="102"/>
      <c r="S171" s="103"/>
    </row>
    <row r="172" spans="2:19" ht="18" customHeight="1" x14ac:dyDescent="0.3">
      <c r="B172" s="43" t="s">
        <v>172</v>
      </c>
      <c r="C172" s="20"/>
      <c r="D172" s="20"/>
      <c r="E172" s="6"/>
      <c r="F172" s="93">
        <f>ROUND('DRIs DATA'!F36/'DRIs DATA'!C36*100,2)</f>
        <v>45.17</v>
      </c>
      <c r="G172" s="93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279.17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4" t="s">
        <v>186</v>
      </c>
      <c r="C174" s="95"/>
      <c r="D174" s="95"/>
      <c r="E174" s="95"/>
      <c r="F174" s="95"/>
      <c r="G174" s="95"/>
      <c r="H174" s="95"/>
      <c r="I174" s="95"/>
      <c r="J174" s="96"/>
      <c r="L174" s="94" t="s">
        <v>188</v>
      </c>
      <c r="M174" s="95"/>
      <c r="N174" s="95"/>
      <c r="O174" s="95"/>
      <c r="P174" s="95"/>
      <c r="Q174" s="95"/>
      <c r="R174" s="95"/>
      <c r="S174" s="96"/>
    </row>
    <row r="175" spans="2:19" ht="18" customHeight="1" x14ac:dyDescent="0.3">
      <c r="B175" s="94"/>
      <c r="C175" s="95"/>
      <c r="D175" s="95"/>
      <c r="E175" s="95"/>
      <c r="F175" s="95"/>
      <c r="G175" s="95"/>
      <c r="H175" s="95"/>
      <c r="I175" s="95"/>
      <c r="J175" s="96"/>
      <c r="L175" s="94"/>
      <c r="M175" s="95"/>
      <c r="N175" s="95"/>
      <c r="O175" s="95"/>
      <c r="P175" s="95"/>
      <c r="Q175" s="95"/>
      <c r="R175" s="95"/>
      <c r="S175" s="96"/>
    </row>
    <row r="176" spans="2:19" ht="18" customHeight="1" x14ac:dyDescent="0.3">
      <c r="B176" s="94"/>
      <c r="C176" s="95"/>
      <c r="D176" s="95"/>
      <c r="E176" s="95"/>
      <c r="F176" s="95"/>
      <c r="G176" s="95"/>
      <c r="H176" s="95"/>
      <c r="I176" s="95"/>
      <c r="J176" s="96"/>
      <c r="L176" s="94"/>
      <c r="M176" s="95"/>
      <c r="N176" s="95"/>
      <c r="O176" s="95"/>
      <c r="P176" s="95"/>
      <c r="Q176" s="95"/>
      <c r="R176" s="95"/>
      <c r="S176" s="96"/>
    </row>
    <row r="177" spans="2:19" ht="18" customHeight="1" x14ac:dyDescent="0.3">
      <c r="B177" s="94"/>
      <c r="C177" s="95"/>
      <c r="D177" s="95"/>
      <c r="E177" s="95"/>
      <c r="F177" s="95"/>
      <c r="G177" s="95"/>
      <c r="H177" s="95"/>
      <c r="I177" s="95"/>
      <c r="J177" s="96"/>
      <c r="L177" s="94"/>
      <c r="M177" s="95"/>
      <c r="N177" s="95"/>
      <c r="O177" s="95"/>
      <c r="P177" s="95"/>
      <c r="Q177" s="95"/>
      <c r="R177" s="95"/>
      <c r="S177" s="96"/>
    </row>
    <row r="178" spans="2:19" ht="18" customHeight="1" x14ac:dyDescent="0.3">
      <c r="B178" s="94"/>
      <c r="C178" s="95"/>
      <c r="D178" s="95"/>
      <c r="E178" s="95"/>
      <c r="F178" s="95"/>
      <c r="G178" s="95"/>
      <c r="H178" s="95"/>
      <c r="I178" s="95"/>
      <c r="J178" s="96"/>
      <c r="L178" s="94"/>
      <c r="M178" s="95"/>
      <c r="N178" s="95"/>
      <c r="O178" s="95"/>
      <c r="P178" s="95"/>
      <c r="Q178" s="95"/>
      <c r="R178" s="95"/>
      <c r="S178" s="96"/>
    </row>
    <row r="179" spans="2:19" ht="18" customHeight="1" x14ac:dyDescent="0.3">
      <c r="B179" s="94"/>
      <c r="C179" s="95"/>
      <c r="D179" s="95"/>
      <c r="E179" s="95"/>
      <c r="F179" s="95"/>
      <c r="G179" s="95"/>
      <c r="H179" s="95"/>
      <c r="I179" s="95"/>
      <c r="J179" s="96"/>
      <c r="L179" s="94"/>
      <c r="M179" s="95"/>
      <c r="N179" s="95"/>
      <c r="O179" s="95"/>
      <c r="P179" s="95"/>
      <c r="Q179" s="95"/>
      <c r="R179" s="95"/>
      <c r="S179" s="96"/>
    </row>
    <row r="180" spans="2:19" ht="18" customHeight="1" thickBot="1" x14ac:dyDescent="0.35">
      <c r="B180" s="97"/>
      <c r="C180" s="98"/>
      <c r="D180" s="98"/>
      <c r="E180" s="98"/>
      <c r="F180" s="98"/>
      <c r="G180" s="98"/>
      <c r="H180" s="98"/>
      <c r="I180" s="98"/>
      <c r="J180" s="99"/>
      <c r="L180" s="94"/>
      <c r="M180" s="95"/>
      <c r="N180" s="95"/>
      <c r="O180" s="95"/>
      <c r="P180" s="95"/>
      <c r="Q180" s="95"/>
      <c r="R180" s="95"/>
      <c r="S180" s="9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4"/>
      <c r="M181" s="95"/>
      <c r="N181" s="95"/>
      <c r="O181" s="95"/>
      <c r="P181" s="95"/>
      <c r="Q181" s="95"/>
      <c r="R181" s="95"/>
      <c r="S181" s="96"/>
    </row>
    <row r="182" spans="2:19" ht="18" customHeight="1" thickBot="1" x14ac:dyDescent="0.35">
      <c r="L182" s="97"/>
      <c r="M182" s="98"/>
      <c r="N182" s="98"/>
      <c r="O182" s="98"/>
      <c r="P182" s="98"/>
      <c r="Q182" s="98"/>
      <c r="R182" s="98"/>
      <c r="S182" s="99"/>
    </row>
    <row r="183" spans="2:19" ht="18" customHeight="1" x14ac:dyDescent="0.3">
      <c r="B183" s="100" t="s">
        <v>180</v>
      </c>
      <c r="C183" s="100"/>
      <c r="D183" s="100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1" t="s">
        <v>268</v>
      </c>
      <c r="C196" s="102"/>
      <c r="D196" s="102"/>
      <c r="E196" s="102"/>
      <c r="F196" s="102"/>
      <c r="G196" s="102"/>
      <c r="H196" s="102"/>
      <c r="I196" s="102"/>
      <c r="J196" s="103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3">
        <f>ROUND('DRIs DATA'!F46/'DRIs DATA'!C46*100,2)</f>
        <v>113.79</v>
      </c>
      <c r="G197" s="93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4" t="s">
        <v>187</v>
      </c>
      <c r="C199" s="95"/>
      <c r="D199" s="95"/>
      <c r="E199" s="95"/>
      <c r="F199" s="95"/>
      <c r="G199" s="95"/>
      <c r="H199" s="95"/>
      <c r="I199" s="95"/>
      <c r="J199" s="96"/>
      <c r="S199" s="6"/>
    </row>
    <row r="200" spans="2:20" ht="18" customHeight="1" x14ac:dyDescent="0.3">
      <c r="B200" s="94"/>
      <c r="C200" s="95"/>
      <c r="D200" s="95"/>
      <c r="E200" s="95"/>
      <c r="F200" s="95"/>
      <c r="G200" s="95"/>
      <c r="H200" s="95"/>
      <c r="I200" s="95"/>
      <c r="J200" s="96"/>
      <c r="S200" s="6"/>
    </row>
    <row r="201" spans="2:20" ht="18" customHeight="1" x14ac:dyDescent="0.3">
      <c r="B201" s="94"/>
      <c r="C201" s="95"/>
      <c r="D201" s="95"/>
      <c r="E201" s="95"/>
      <c r="F201" s="95"/>
      <c r="G201" s="95"/>
      <c r="H201" s="95"/>
      <c r="I201" s="95"/>
      <c r="J201" s="96"/>
      <c r="S201" s="6"/>
    </row>
    <row r="202" spans="2:20" ht="18" customHeight="1" x14ac:dyDescent="0.3">
      <c r="B202" s="94"/>
      <c r="C202" s="95"/>
      <c r="D202" s="95"/>
      <c r="E202" s="95"/>
      <c r="F202" s="95"/>
      <c r="G202" s="95"/>
      <c r="H202" s="95"/>
      <c r="I202" s="95"/>
      <c r="J202" s="96"/>
      <c r="S202" s="6"/>
    </row>
    <row r="203" spans="2:20" ht="18" customHeight="1" x14ac:dyDescent="0.3">
      <c r="B203" s="94"/>
      <c r="C203" s="95"/>
      <c r="D203" s="95"/>
      <c r="E203" s="95"/>
      <c r="F203" s="95"/>
      <c r="G203" s="95"/>
      <c r="H203" s="95"/>
      <c r="I203" s="95"/>
      <c r="J203" s="96"/>
      <c r="S203" s="6"/>
    </row>
    <row r="204" spans="2:20" ht="18" customHeight="1" thickBot="1" x14ac:dyDescent="0.35">
      <c r="B204" s="97"/>
      <c r="C204" s="98"/>
      <c r="D204" s="98"/>
      <c r="E204" s="98"/>
      <c r="F204" s="98"/>
      <c r="G204" s="98"/>
      <c r="H204" s="98"/>
      <c r="I204" s="98"/>
      <c r="J204" s="99"/>
      <c r="S204" s="6"/>
    </row>
    <row r="205" spans="2:20" ht="18" customHeight="1" thickBot="1" x14ac:dyDescent="0.35">
      <c r="K205" s="10"/>
    </row>
    <row r="206" spans="2:20" ht="18" customHeight="1" x14ac:dyDescent="0.3">
      <c r="B206" s="87" t="s">
        <v>196</v>
      </c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9"/>
    </row>
    <row r="207" spans="2:20" ht="18" customHeight="1" thickBot="1" x14ac:dyDescent="0.35">
      <c r="B207" s="90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2" t="s">
        <v>189</v>
      </c>
      <c r="C209" s="132"/>
      <c r="D209" s="132"/>
      <c r="E209" s="132"/>
      <c r="F209" s="132"/>
      <c r="G209" s="132"/>
      <c r="H209" s="132"/>
      <c r="I209" s="24">
        <f>'DRIs DATA'!B6</f>
        <v>1900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4" t="s">
        <v>191</v>
      </c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2020-03-18T23:02:57Z</dcterms:modified>
</cp:coreProperties>
</file>