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32A0AE41-80EE-4BFF-8840-4697AD6F5F2D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<sst xmlns="http://schemas.openxmlformats.org/spreadsheetml/2006/main" count="692" uniqueCount="337">
  <si>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</si>
  <si>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</si>
  <si>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</si>
  <si>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</si>
  <si>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</si>
  <si>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</si>
  <si>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</si>
  <si>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</si>
  <si>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</si>
  <si>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</si>
  <si>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</si>
  <si>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</si>
  <si>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</si>
  <si>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</si>
  <si>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</si>
  <si>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</si>
  <si>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</si>
  <si>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</si>
  <si>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</si>
  <si>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</si>
  <si>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</si>
  <si>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</si>
  <si>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</si>
  <si>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</si>
  <si>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</si>
  <si>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</si>
  <si>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</si>
  <si>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</si>
  <si>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</si>
  <si>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</si>
  <si>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</si>
  <si>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</si>
  <si>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</si>
  <si>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</si>
  <si>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</si>
  <si>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</si>
  <si>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</si>
  <si>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</si>
  <si>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</si>
  <si>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</si>
  <si>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</si>
  <si>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</si>
  <si>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</si>
  <si>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</si>
  <si>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</si>
  <si>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</si>
  <si>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</si>
  <si>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</si>
  <si>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</si>
  <si>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</si>
  <si>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</si>
  <si>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</si>
  <si>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</si>
  <si>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</si>
  <si>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</si>
  <si>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</si>
  <si>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</si>
  <si>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</si>
  <si>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</si>
  <si>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</si>
  <si>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</si>
  <si>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</si>
  <si>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</si>
  <si>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</si>
  <si>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</si>
  <si>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</si>
  <si>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</si>
  <si>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</si>
  <si>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</si>
  <si>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</si>
  <si>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</si>
  <si>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</si>
  <si>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</si>
  <si>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</si>
  <si>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</si>
  <si>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</si>
  <si>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</si>
  <si>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</si>
  <si>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</si>
  <si>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</si>
  <si>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</si>
  <si>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</si>
  <si>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</si>
  <si>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</si>
  <si>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</si>
  <si>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</si>
  <si>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</si>
  <si>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</si>
  <si>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</si>
  <si>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</si>
  <si>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</si>
  <si>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</si>
  <si>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</si>
  <si>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</si>
  <si>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</si>
  <si>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</si>
  <si>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</si>
  <si>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</si>
  <si>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</si>
  <si>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</si>
  <si>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</si>
  <si>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</si>
  <si>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</si>
  <si>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</si>
  <si>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</si>
  <si>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</si>
  <si>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</si>
  <si>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</si>
  <si>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</si>
  <si>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</si>
  <si>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</si>
  <si>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</si>
  <si>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</si>
  <si>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</si>
  <si>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</si>
  <si>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</si>
  <si>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</si>
  <si>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</si>
  <si>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</si>
  <si>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</si>
  <si>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</si>
  <si>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</si>
  <si>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</si>
  <si>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</si>
  <si>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</si>
  <si>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</si>
  <si>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</si>
  <si>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</si>
  <si>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</si>
  <si>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</si>
  <si>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</si>
  <si>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</si>
  <si>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</si>
  <si>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</si>
  <si>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</si>
  <si>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</si>
  <si>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</si>
  <si>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</si>
  <si>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</si>
  <si>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</si>
  <si>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</si>
  <si>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</si>
  <si>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</si>
  <si>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</si>
  <si>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</si>
  <si>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</si>
  <si>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</si>
  <si>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</si>
  <si>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</si>
  <si>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</si>
  <si>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</si>
  <si>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</si>
  <si>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</si>
  <si>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</si>
  <si>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</si>
  <si>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</si>
  <si>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</si>
  <si>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</si>
  <si>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</si>
  <si>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</si>
  <si>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</si>
  <si>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</si>
  <si>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</si>
  <si>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</si>
  <si>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</si>
  <si>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</si>
  <si>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</si>
  <si>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</si>
  <si>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</si>
  <si>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</si>
  <si>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</si>
  <si>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</si>
  <si>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</si>
  <si>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</si>
  <si>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</si>
  <si>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</si>
  <si>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</si>
  <si>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</si>
  <si>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</si>
  <si>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</si>
  <si>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</si>
  <si>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</si>
  <si>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</si>
  <si>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</si>
  <si>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</si>
  <si>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</si>
  <si>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</si>
  <si>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</si>
  <si>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</si>
  <si>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</si>
  <si>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</si>
  <si>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</si>
  <si>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</si>
  <si>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</si>
  <si>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</si>
  <si>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</si>
  <si>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</si>
  <si>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</si>
  <si>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</si>
  <si>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</si>
  <si>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</si>
  <si>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</si>
  <si>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</si>
  <si>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</si>
  <si>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</si>
  <si>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</si>
  <si>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</si>
  <si>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</si>
  <si>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</si>
  <si>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</si>
  <si>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</si>
  <si>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</si>
  <si>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</si>
  <si>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</si>
  <si>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</si>
  <si>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</si>
  <si>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</si>
  <si>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</si>
  <si>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</si>
  <si>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</si>
  <si>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</si>
  <si>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</si>
  <si>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</si>
  <si>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</si>
  <si>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</si>
  <si>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</si>
  <si>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</si>
  <si>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</si>
  <si>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</si>
  <si>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</si>
  <si>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</si>
  <si>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</si>
  <si>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</si>
  <si>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</si>
  <si>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</si>
  <si>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</si>
  <si>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</si>
  <si>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</si>
  <si>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</si>
  <si>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</si>
  <si>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</si>
  <si>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</si>
  <si>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</si>
  <si>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</si>
  <si>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</si>
  <si>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</si>
  <si>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</si>
  <si>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</si>
  <si>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</si>
  <si>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</si>
  <si>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</si>
  <si>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</si>
  <si>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</si>
  <si>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</si>
  <si>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</si>
  <si>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</si>
  <si>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</si>
  <si>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</si>
  <si>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</si>
  <si>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</si>
  <si>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</si>
  <si>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</si>
  <si>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</si>
  <si>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</si>
  <si>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</si>
  <si>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</si>
  <si>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</si>
  <si>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</si>
  <si>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</si>
  <si>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</si>
  <si>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</si>
  <si>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</si>
  <si>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</si>
  <si>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</si>
  <si>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</si>
  <si>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</si>
  <si>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</si>
  <si>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</si>
  <si>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</si>
  <si>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</si>
  <si>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</si>
  <si>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</si>
  <si>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</si>
  <si>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</si>
  <si>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</si>
  <si>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</si>
  <si>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</si>
  <si>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</si>
  <si>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</si>
  <si>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</si>
  <si>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</si>
  <si>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</si>
  <si>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</si>
  <si>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</si>
  <si>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</si>
  <si>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</si>
  <si>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</si>
  <si>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</si>
  <si>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</si>
  <si>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</si>
  <si>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</si>
  <si>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</si>
  <si>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</si>
  <si>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</si>
  <si>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</si>
  <si>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</si>
  <si>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</si>
  <si>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</si>
  <si>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</si>
  <si>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</si>
  <si>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</si>
  <si>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</si>
  <si>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</si>
  <si>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</si>
  <si>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</si>
  <si>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</si>
  <si>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</si>
  <si>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</si>
  <si>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</si>
  <si>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</si>
  <si>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</si>
  <si>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</si>
  <si>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</si>
  <si>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</si>
  <si>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</si>
  <si>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</si>
  <si>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</si>
  <si>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</si>
  <si>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</si>
  <si>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</si>
  <si>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</si>
  <si>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</si>
  <si>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</si>
  <si>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박신기, ID : H1900122)</t>
  </si>
  <si>
    <t>2020년 03월 18일 14:42:02</t>
  </si>
  <si>
    <t>H1900122</t>
  </si>
  <si>
    <t>박신기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</si>
</sst>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5-477D-A536-AB4A92C64612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111.03668999999999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5-477D-A536-AB4A92C6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5312"/>
        <c:axId val="259899392"/>
      </c:barChart>
      <c:catAx>
        <c:axId val="2598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392"/>
        <c:crosses val="autoZero"/>
        <c:auto val="1"/>
        <c:lblAlgn val="ctr"/>
        <c:lblOffset val="100"/>
        <c:noMultiLvlLbl val="0"/>
      </c:catAx>
      <c:valAx>
        <c:axId val="25989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5-4C72-BA5F-9A17A389488E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2.9790382000000002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5-4C72-BA5F-9A17A389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36064"/>
        <c:axId val="261341952"/>
      </c:barChart>
      <c:catAx>
        <c:axId val="2613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41952"/>
        <c:crosses val="autoZero"/>
        <c:auto val="1"/>
        <c:lblAlgn val="ctr"/>
        <c:lblOffset val="100"/>
        <c:noMultiLvlLbl val="0"/>
      </c:catAx>
      <c:valAx>
        <c:axId val="26134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DE5-8CF0-1A8CEBBE21FC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0.2594534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DE5-8CF0-1A8CEBBE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92256"/>
        <c:axId val="261393792"/>
      </c:barChart>
      <c:catAx>
        <c:axId val="2613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93792"/>
        <c:crosses val="autoZero"/>
        <c:auto val="1"/>
        <c:lblAlgn val="ctr"/>
        <c:lblOffset val="100"/>
        <c:noMultiLvlLbl val="0"/>
      </c:catAx>
      <c:valAx>
        <c:axId val="2613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ADB-A984-F43722F6B9A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1900.1742999999999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ADB-A984-F43722F6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89408"/>
        <c:axId val="261490944"/>
      </c:barChart>
      <c:catAx>
        <c:axId val="261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90944"/>
        <c:crosses val="autoZero"/>
        <c:auto val="1"/>
        <c:lblAlgn val="ctr"/>
        <c:lblOffset val="100"/>
        <c:noMultiLvlLbl val="0"/>
      </c:catAx>
      <c:valAx>
        <c:axId val="26149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FAE-BF32-FD9C9F93E90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5316.2133999999996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3-4FAE-BF32-FD9C9F93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33056"/>
        <c:axId val="261534848"/>
      </c:barChart>
      <c:catAx>
        <c:axId val="2615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34848"/>
        <c:crosses val="autoZero"/>
        <c:auto val="1"/>
        <c:lblAlgn val="ctr"/>
        <c:lblOffset val="100"/>
        <c:noMultiLvlLbl val="0"/>
      </c:catAx>
      <c:valAx>
        <c:axId val="261534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A-492A-AA8B-BEBE614F353C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136.55246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A-492A-AA8B-BEBE614F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61344"/>
        <c:axId val="261579520"/>
      </c:barChart>
      <c:catAx>
        <c:axId val="261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9520"/>
        <c:crosses val="autoZero"/>
        <c:auto val="1"/>
        <c:lblAlgn val="ctr"/>
        <c:lblOffset val="100"/>
        <c:noMultiLvlLbl val="0"/>
      </c:catAx>
      <c:valAx>
        <c:axId val="2615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7-4396-84D8-D77317C2721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206.77267000000001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7-4396-84D8-D77317C2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14208"/>
        <c:axId val="261628288"/>
      </c:barChart>
      <c:catAx>
        <c:axId val="2616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28288"/>
        <c:crosses val="autoZero"/>
        <c:auto val="1"/>
        <c:lblAlgn val="ctr"/>
        <c:lblOffset val="100"/>
        <c:noMultiLvlLbl val="0"/>
      </c:catAx>
      <c:valAx>
        <c:axId val="2616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609-A90F-1BF8C21D5CD0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0-4609-A90F-1BF8C21D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46592"/>
        <c:axId val="261648384"/>
      </c:barChart>
      <c:catAx>
        <c:axId val="261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48384"/>
        <c:crosses val="autoZero"/>
        <c:auto val="1"/>
        <c:lblAlgn val="ctr"/>
        <c:lblOffset val="100"/>
        <c:noMultiLvlLbl val="0"/>
      </c:catAx>
      <c:valAx>
        <c:axId val="2616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D-4D87-982C-45D497F6DBD8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1141.1753000000001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D-4D87-982C-45D497F6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8976"/>
        <c:axId val="261680512"/>
      </c:barChart>
      <c:catAx>
        <c:axId val="26167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80512"/>
        <c:crosses val="autoZero"/>
        <c:auto val="1"/>
        <c:lblAlgn val="ctr"/>
        <c:lblOffset val="100"/>
        <c:noMultiLvlLbl val="0"/>
      </c:catAx>
      <c:valAx>
        <c:axId val="261680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4602-A7BF-DC37FBB741B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2.3406150000000001E-2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B-4602-A7BF-DC37FBB7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9184"/>
        <c:axId val="261790720"/>
      </c:barChart>
      <c:catAx>
        <c:axId val="261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90720"/>
        <c:crosses val="autoZero"/>
        <c:auto val="1"/>
        <c:lblAlgn val="ctr"/>
        <c:lblOffset val="100"/>
        <c:noMultiLvlLbl val="0"/>
      </c:catAx>
      <c:valAx>
        <c:axId val="26179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7-4FEE-AC4A-F5296AC87BBA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5.7303369999999996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7-4FEE-AC4A-F5296AC8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25664"/>
        <c:axId val="261827200"/>
      </c:barChart>
      <c:catAx>
        <c:axId val="261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27200"/>
        <c:crosses val="autoZero"/>
        <c:auto val="1"/>
        <c:lblAlgn val="ctr"/>
        <c:lblOffset val="100"/>
        <c:noMultiLvlLbl val="0"/>
      </c:catAx>
      <c:valAx>
        <c:axId val="26182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B62-8256-D310109BFD8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44.39629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3-4B62-8256-D310109B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47424"/>
        <c:axId val="261048960"/>
      </c:barChart>
      <c:catAx>
        <c:axId val="26104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48960"/>
        <c:crosses val="autoZero"/>
        <c:auto val="1"/>
        <c:lblAlgn val="ctr"/>
        <c:lblOffset val="100"/>
        <c:noMultiLvlLbl val="0"/>
      </c:catAx>
      <c:valAx>
        <c:axId val="26104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7-4176-BAAA-2B0FB403084D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277.36464999999998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7-4176-BAAA-2B0FB403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74432"/>
        <c:axId val="261875968"/>
      </c:barChart>
      <c:catAx>
        <c:axId val="261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75968"/>
        <c:crosses val="autoZero"/>
        <c:auto val="1"/>
        <c:lblAlgn val="ctr"/>
        <c:lblOffset val="100"/>
        <c:noMultiLvlLbl val="0"/>
      </c:catAx>
      <c:valAx>
        <c:axId val="26187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CFA-AF6F-294F1CEADDA1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E-4CFA-AF6F-294F1CEA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15392"/>
        <c:axId val="261916928"/>
      </c:barChart>
      <c:catAx>
        <c:axId val="2619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16928"/>
        <c:crosses val="autoZero"/>
        <c:auto val="1"/>
        <c:lblAlgn val="ctr"/>
        <c:lblOffset val="100"/>
        <c:noMultiLvlLbl val="0"/>
      </c:catAx>
      <c:valAx>
        <c:axId val="26191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D-4C48-BAD7-93D9BAFDAE07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7.6040000000000001</c:v>
                </c:pt>
                <c:pt idx="1">
                  <c:v>21.26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D-4C48-BAD7-93D9BAFD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145536"/>
        <c:axId val="260147072"/>
      </c:barChart>
      <c:catAx>
        <c:axId val="2601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147072"/>
        <c:crosses val="autoZero"/>
        <c:auto val="1"/>
        <c:lblAlgn val="ctr"/>
        <c:lblOffset val="100"/>
        <c:noMultiLvlLbl val="0"/>
      </c:catAx>
      <c:valAx>
        <c:axId val="26014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1D0-4468-A3C7-C4DC6F3176A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1D0-4468-A3C7-C4DC6F3176AF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31D0-4468-A3C7-C4DC6F3176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15.637605000000001</c:v>
                </c:pt>
                <c:pt idx="1">
                  <c:v>18.412921999999998</c:v>
                </c:pt>
                <c:pt idx="2">
                  <c:v>21.541951999999998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0-4468-A3C7-C4DC6F3176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E-41C7-89C3-8EA2D58F434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1142.4059999999999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E-41C7-89C3-8EA2D58F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49152"/>
        <c:axId val="262059136"/>
      </c:barChart>
      <c:catAx>
        <c:axId val="2620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9136"/>
        <c:crosses val="autoZero"/>
        <c:auto val="1"/>
        <c:lblAlgn val="ctr"/>
        <c:lblOffset val="100"/>
        <c:noMultiLvlLbl val="0"/>
      </c:catAx>
      <c:valAx>
        <c:axId val="26205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1C4-BCD8-82FADBC8343E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31.504581000000002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B-41C4-BCD8-82FADBC8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77440"/>
        <c:axId val="262099712"/>
      </c:barChart>
      <c:catAx>
        <c:axId val="2620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712"/>
        <c:crosses val="autoZero"/>
        <c:auto val="1"/>
        <c:lblAlgn val="ctr"/>
        <c:lblOffset val="100"/>
        <c:noMultiLvlLbl val="0"/>
      </c:catAx>
      <c:valAx>
        <c:axId val="2620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1-4C6C-A973-3867583F4148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72.242000000000004</c:v>
                </c:pt>
                <c:pt idx="1">
                  <c:v>9.8239999999999998</c:v>
                </c:pt>
                <c:pt idx="2">
                  <c:v>17.933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1-4C6C-A973-3867583F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134400"/>
        <c:axId val="262136192"/>
      </c:barChart>
      <c:catAx>
        <c:axId val="262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36192"/>
        <c:crosses val="autoZero"/>
        <c:auto val="1"/>
        <c:lblAlgn val="ctr"/>
        <c:lblOffset val="100"/>
        <c:noMultiLvlLbl val="0"/>
      </c:catAx>
      <c:valAx>
        <c:axId val="26213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0-483B-B29A-E32F00121EB3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2873.5626999999999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483B-B29A-E32F00121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36416"/>
        <c:axId val="262250496"/>
      </c:barChart>
      <c:catAx>
        <c:axId val="2622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50496"/>
        <c:crosses val="autoZero"/>
        <c:auto val="1"/>
        <c:lblAlgn val="ctr"/>
        <c:lblOffset val="100"/>
        <c:noMultiLvlLbl val="0"/>
      </c:catAx>
      <c:valAx>
        <c:axId val="26225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F-47C8-BE37-D0D04F874B70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174.20175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F-47C8-BE37-D0D04F87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59616"/>
        <c:axId val="262561152"/>
      </c:barChart>
      <c:catAx>
        <c:axId val="2625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61152"/>
        <c:crosses val="autoZero"/>
        <c:auto val="1"/>
        <c:lblAlgn val="ctr"/>
        <c:lblOffset val="100"/>
        <c:noMultiLvlLbl val="0"/>
      </c:catAx>
      <c:valAx>
        <c:axId val="26256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4732-A621-1DFE14565A86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920.86284999999998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2-4732-A621-1DFE1456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75616"/>
        <c:axId val="262577152"/>
      </c:barChart>
      <c:catAx>
        <c:axId val="2625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77152"/>
        <c:crosses val="autoZero"/>
        <c:auto val="1"/>
        <c:lblAlgn val="ctr"/>
        <c:lblOffset val="100"/>
        <c:noMultiLvlLbl val="0"/>
      </c:catAx>
      <c:valAx>
        <c:axId val="2625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4FCC-B929-3136D26E9773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3.0749366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E-4FCC-B929-3136D26E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87232"/>
        <c:axId val="261088768"/>
      </c:barChart>
      <c:catAx>
        <c:axId val="261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88768"/>
        <c:crosses val="autoZero"/>
        <c:auto val="1"/>
        <c:lblAlgn val="ctr"/>
        <c:lblOffset val="100"/>
        <c:noMultiLvlLbl val="0"/>
      </c:catAx>
      <c:valAx>
        <c:axId val="2610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0-4D40-8153-80D1985E07F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12305.686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0-4D40-8153-80D1985E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16192"/>
        <c:axId val="262617728"/>
      </c:barChart>
      <c:catAx>
        <c:axId val="2626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17728"/>
        <c:crosses val="autoZero"/>
        <c:auto val="1"/>
        <c:lblAlgn val="ctr"/>
        <c:lblOffset val="100"/>
        <c:noMultiLvlLbl val="0"/>
      </c:catAx>
      <c:valAx>
        <c:axId val="2626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1-4D43-B613-60793EC3FE3E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1-4D43-B613-60793EC3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6768"/>
        <c:axId val="262658304"/>
      </c:barChart>
      <c:catAx>
        <c:axId val="2626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8304"/>
        <c:crosses val="autoZero"/>
        <c:auto val="1"/>
        <c:lblAlgn val="ctr"/>
        <c:lblOffset val="100"/>
        <c:noMultiLvlLbl val="0"/>
      </c:catAx>
      <c:valAx>
        <c:axId val="2626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A35-968C-E3619BD0FEB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3.0433924000000001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A35-968C-E3619BD0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20512"/>
        <c:axId val="262322048"/>
      </c:barChart>
      <c:catAx>
        <c:axId val="2623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22048"/>
        <c:crosses val="autoZero"/>
        <c:auto val="1"/>
        <c:lblAlgn val="ctr"/>
        <c:lblOffset val="100"/>
        <c:noMultiLvlLbl val="0"/>
      </c:catAx>
      <c:valAx>
        <c:axId val="2623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D-49D1-88DC-95F0132B2D79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655.91016000000002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D-49D1-88DC-95F0132B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91616"/>
        <c:axId val="261001600"/>
      </c:barChart>
      <c:catAx>
        <c:axId val="2609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01600"/>
        <c:crosses val="autoZero"/>
        <c:auto val="1"/>
        <c:lblAlgn val="ctr"/>
        <c:lblOffset val="100"/>
        <c:noMultiLvlLbl val="0"/>
      </c:catAx>
      <c:valAx>
        <c:axId val="26100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7B3-A480-2B9974C6AB83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2.2108533000000001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7-47B3-A480-2B9974C6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056"/>
        <c:axId val="261102592"/>
      </c:barChart>
      <c:catAx>
        <c:axId val="2611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2592"/>
        <c:crosses val="autoZero"/>
        <c:auto val="1"/>
        <c:lblAlgn val="ctr"/>
        <c:lblOffset val="100"/>
        <c:noMultiLvlLbl val="0"/>
      </c:catAx>
      <c:valAx>
        <c:axId val="2611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E-4FC1-96B8-0F7958000E62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25.637696999999999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E-4FC1-96B8-0F795800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26400"/>
        <c:axId val="261148672"/>
      </c:barChart>
      <c:catAx>
        <c:axId val="261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48672"/>
        <c:crosses val="autoZero"/>
        <c:auto val="1"/>
        <c:lblAlgn val="ctr"/>
        <c:lblOffset val="100"/>
        <c:noMultiLvlLbl val="0"/>
      </c:catAx>
      <c:valAx>
        <c:axId val="2611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6-4C07-9426-2C5B68355E6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3.0433924000000001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6-4C07-9426-2C5B6835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56224"/>
        <c:axId val="261174400"/>
      </c:barChart>
      <c:catAx>
        <c:axId val="2611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74400"/>
        <c:crosses val="autoZero"/>
        <c:auto val="1"/>
        <c:lblAlgn val="ctr"/>
        <c:lblOffset val="100"/>
        <c:noMultiLvlLbl val="0"/>
      </c:catAx>
      <c:valAx>
        <c:axId val="2611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0FE-B257-E30EA443A668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952.06510000000003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0FE-B257-E30EA443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07936"/>
        <c:axId val="261209472"/>
      </c:barChart>
      <c:catAx>
        <c:axId val="2612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09472"/>
        <c:crosses val="autoZero"/>
        <c:auto val="1"/>
        <c:lblAlgn val="ctr"/>
        <c:lblOffset val="100"/>
        <c:noMultiLvlLbl val="0"/>
      </c:catAx>
      <c:valAx>
        <c:axId val="2612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9FA-98E3-3AFE3C8BC70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13.266540000000001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B-49FA-98E3-3AFE3C8B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04704"/>
        <c:axId val="261306240"/>
      </c:barChart>
      <c:catAx>
        <c:axId val="2613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06240"/>
        <c:crosses val="autoZero"/>
        <c:auto val="1"/>
        <c:lblAlgn val="ctr"/>
        <c:lblOffset val="100"/>
        <c:noMultiLvlLbl val="0"/>
      </c:catAx>
      <c:valAx>
        <c:axId val="2613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박신기, ID : H1900122)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18일 14:42:02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1" t="s">
        <v>198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9" t="s">
        <v>57</v>
      </c>
      <c r="B4" s="69"/>
      <c r="C4" s="69"/>
      <c r="D4" s="47"/>
      <c r="E4" s="66" t="s">
        <v>199</v>
      </c>
      <c r="F4" s="67"/>
      <c r="G4" s="67"/>
      <c r="H4" s="68"/>
      <c r="I4" s="47"/>
      <c r="J4" s="66" t="s">
        <v>200</v>
      </c>
      <c r="K4" s="67"/>
      <c r="L4" s="68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2873.5626999999999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111.03668999999999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44.39629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72.242000000000004</v>
      </c>
      <c r="G8" s="60">
        <f>'DRIs DATA 입력'!G8</f>
        <v>9.8239999999999998</v>
      </c>
      <c r="H8" s="60">
        <f>'DRIs DATA 입력'!H8</f>
        <v>17.933</v>
      </c>
      <c r="I8" s="47"/>
      <c r="J8" s="60" t="s">
        <v>217</v>
      </c>
      <c r="K8" s="60">
        <f>'DRIs DATA 입력'!K8</f>
        <v>7.6040000000000001</v>
      </c>
      <c r="L8" s="60">
        <f>'DRIs DATA 입력'!L8</f>
        <v>21.26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1142.4059999999999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31.504581000000002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3.0749366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655.91016000000002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174.20175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3.0645638000000002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2.2108533000000001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25.637696999999999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3.0433924000000001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952.06510000000003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13.266540000000001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2.9790382000000002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0.2594534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920.86284999999998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1900.1742999999999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12305.686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5316.2133999999996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136.55246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206.77267000000001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7"/>
    </row>
    <row r="44" spans="1:68" x14ac:dyDescent="0.3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27.399424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17.38522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1141.1753000000001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2.3406150000000001E-2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5.7303369999999996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277.36464999999998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128.4171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333</v>
      </c>
      <c r="G1" s="63" t="s">
        <v>277</v>
      </c>
      <c r="H1" s="62" t="s">
        <v>334</v>
      </c>
    </row>
    <row r="3" spans="1:27" x14ac:dyDescent="0.3">
      <c r="A3" s="70" t="s">
        <v>278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47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51</v>
      </c>
      <c r="G5" s="65" t="s">
        <v>285</v>
      </c>
      <c r="H5" s="65" t="s">
        <v>47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2000</v>
      </c>
      <c r="C6" s="65">
        <v>2873.5626999999999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45</v>
      </c>
      <c r="P6" s="65">
        <v>55</v>
      </c>
      <c r="Q6" s="65">
        <v>0</v>
      </c>
      <c r="R6" s="65">
        <v>0</v>
      </c>
      <c r="S6" s="65">
        <v>111.03668999999999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44.39629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72.242000000000004</v>
      </c>
      <c r="G8" s="65">
        <v>9.8239999999999998</v>
      </c>
      <c r="H8" s="65">
        <v>17.933</v>
      </c>
      <c r="J8" s="65" t="s">
        <v>296</v>
      </c>
      <c r="K8" s="65">
        <v>7.6040000000000001</v>
      </c>
      <c r="L8" s="65">
        <v>21.26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500</v>
      </c>
      <c r="C16" s="65">
        <v>700</v>
      </c>
      <c r="D16" s="65">
        <v>0</v>
      </c>
      <c r="E16" s="65">
        <v>3000</v>
      </c>
      <c r="F16" s="65">
        <v>1142.4059999999999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31.504581000000002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3.0749366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655.91016000000002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174.20175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3.0645638000000002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2.2108533000000001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25.637696999999999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3.0433924000000001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952.06510000000003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13.266540000000001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2.9790382000000002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0.2594534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4"/>
      <c r="BL33" s="64"/>
      <c r="BM33" s="64"/>
      <c r="BN33" s="64"/>
      <c r="BO33" s="64"/>
      <c r="BP33" s="64"/>
    </row>
    <row r="34" spans="1:68" x14ac:dyDescent="0.3">
      <c r="A34" s="69" t="s">
        <v>178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179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920.86284999999998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1900.1742999999999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12305.686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5316.2133999999996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136.55246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206.77267000000001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27.399424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17.38522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1141.1753000000001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2.3406150000000001E-2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5.7303369999999996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277.36464999999998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128.4171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0" t="s">
        <v>335</v>
      </c>
      <c r="B2" s="160" t="s">
        <v>336</v>
      </c>
      <c r="C2" s="160" t="s">
        <v>332</v>
      </c>
      <c r="D2" s="160">
        <v>75</v>
      </c>
      <c r="E2" s="160">
        <v>2873.5626999999999</v>
      </c>
      <c r="F2" s="160">
        <v>447.29608000000002</v>
      </c>
      <c r="G2" s="160">
        <v>60.826873999999997</v>
      </c>
      <c r="H2" s="160">
        <v>31.677268999999999</v>
      </c>
      <c r="I2" s="160">
        <v>29.149602999999999</v>
      </c>
      <c r="J2" s="160">
        <v>111.03668999999999</v>
      </c>
      <c r="K2" s="160">
        <v>64.630219999999994</v>
      </c>
      <c r="L2" s="160">
        <v>46.406464</v>
      </c>
      <c r="M2" s="160">
        <v>44.39629</v>
      </c>
      <c r="N2" s="160">
        <v>3.4155152000000002</v>
      </c>
      <c r="O2" s="160">
        <v>23.867937000000001</v>
      </c>
      <c r="P2" s="160">
        <v>1269.1511</v>
      </c>
      <c r="Q2" s="160">
        <v>48.997999999999998</v>
      </c>
      <c r="R2" s="160">
        <v>1142.4059999999999</v>
      </c>
      <c r="S2" s="160">
        <v>77.802250000000001</v>
      </c>
      <c r="T2" s="160">
        <v>12775.245000000001</v>
      </c>
      <c r="U2" s="160">
        <v>3.0749366</v>
      </c>
      <c r="V2" s="160">
        <v>31.504581000000002</v>
      </c>
      <c r="W2" s="160">
        <v>655.91016000000002</v>
      </c>
      <c r="X2" s="160">
        <v>174.20175</v>
      </c>
      <c r="Y2" s="160">
        <v>3.0645638000000002</v>
      </c>
      <c r="Z2" s="160">
        <v>2.2108533000000001</v>
      </c>
      <c r="AA2" s="160">
        <v>25.637696999999999</v>
      </c>
      <c r="AB2" s="160">
        <v>3.0433924000000001</v>
      </c>
      <c r="AC2" s="160">
        <v>952.06510000000003</v>
      </c>
      <c r="AD2" s="160">
        <v>13.266540000000001</v>
      </c>
      <c r="AE2" s="160">
        <v>2.9790382000000002</v>
      </c>
      <c r="AF2" s="160">
        <v>0.2594534</v>
      </c>
      <c r="AG2" s="160">
        <v>920.86284999999998</v>
      </c>
      <c r="AH2" s="160">
        <v>666.09040000000005</v>
      </c>
      <c r="AI2" s="160">
        <v>254.77243000000001</v>
      </c>
      <c r="AJ2" s="160">
        <v>1900.1742999999999</v>
      </c>
      <c r="AK2" s="160">
        <v>12305.686</v>
      </c>
      <c r="AL2" s="160">
        <v>136.55246</v>
      </c>
      <c r="AM2" s="160">
        <v>5316.2133999999996</v>
      </c>
      <c r="AN2" s="160">
        <v>206.77267000000001</v>
      </c>
      <c r="AO2" s="160">
        <v>27.399424</v>
      </c>
      <c r="AP2" s="160">
        <v>21.049849999999999</v>
      </c>
      <c r="AQ2" s="160">
        <v>6.3495727000000004</v>
      </c>
      <c r="AR2" s="160">
        <v>17.38522</v>
      </c>
      <c r="AS2" s="160">
        <v>1141.1753000000001</v>
      </c>
      <c r="AT2" s="160">
        <v>2.3406150000000001E-2</v>
      </c>
      <c r="AU2" s="160">
        <v>5.7303369999999996</v>
      </c>
      <c r="AV2" s="160">
        <v>277.36464999999998</v>
      </c>
      <c r="AW2" s="160">
        <v>128.4171</v>
      </c>
      <c r="AX2" s="160">
        <v>0.94490039999999997</v>
      </c>
      <c r="AY2" s="160">
        <v>3.5638728</v>
      </c>
      <c r="AZ2" s="160">
        <v>336.86360000000002</v>
      </c>
      <c r="BA2" s="160">
        <v>55.598582999999998</v>
      </c>
      <c r="BB2" s="160">
        <v>15.637605000000001</v>
      </c>
      <c r="BC2" s="160">
        <v>18.412921999999998</v>
      </c>
      <c r="BD2" s="160">
        <v>21.541951999999998</v>
      </c>
      <c r="BE2" s="160">
        <v>1.4799821</v>
      </c>
      <c r="BF2" s="160">
        <v>9.0915339999999993</v>
      </c>
      <c r="BG2" s="160">
        <v>5.7591404999999998E-4</v>
      </c>
      <c r="BH2" s="160">
        <v>1.5538923E-3</v>
      </c>
      <c r="BI2" s="160">
        <v>1.6903807E-3</v>
      </c>
      <c r="BJ2" s="160">
        <v>5.1243674000000003E-2</v>
      </c>
      <c r="BK2" s="160">
        <v>4.4301083000000002E-5</v>
      </c>
      <c r="BL2" s="160">
        <v>0.32620332000000002</v>
      </c>
      <c r="BM2" s="160">
        <v>4.3858550000000003</v>
      </c>
      <c r="BN2" s="160">
        <v>1.3582755</v>
      </c>
      <c r="BO2" s="160">
        <v>87.205696000000003</v>
      </c>
      <c r="BP2" s="160">
        <v>12.620811</v>
      </c>
      <c r="BQ2" s="160">
        <v>23.752753999999999</v>
      </c>
      <c r="BR2" s="160">
        <v>88.429950000000005</v>
      </c>
      <c r="BS2" s="160">
        <v>66.591710000000006</v>
      </c>
      <c r="BT2" s="160">
        <v>18.090478999999998</v>
      </c>
      <c r="BU2" s="160">
        <v>2.4954793999999999E-2</v>
      </c>
      <c r="BV2" s="160">
        <v>6.5217999999999998E-2</v>
      </c>
      <c r="BW2" s="160">
        <v>1.0974298</v>
      </c>
      <c r="BX2" s="160">
        <v>1.7912908000000001</v>
      </c>
      <c r="BY2" s="160">
        <v>0.12011802000000001</v>
      </c>
      <c r="BZ2" s="160">
        <v>1.0883940999999999E-3</v>
      </c>
      <c r="CA2" s="160">
        <v>0.95624423000000003</v>
      </c>
      <c r="CB2" s="160">
        <v>2.8564895E-2</v>
      </c>
      <c r="CC2" s="160">
        <v>0.19604973000000001</v>
      </c>
      <c r="CD2" s="160">
        <v>2.5016310000000002</v>
      </c>
      <c r="CE2" s="160">
        <v>6.9273660000000001E-2</v>
      </c>
      <c r="CF2" s="160">
        <v>0.12660479999999999</v>
      </c>
      <c r="CG2" s="160">
        <v>0</v>
      </c>
      <c r="CH2" s="160">
        <v>2.1940580000000001E-2</v>
      </c>
      <c r="CI2" s="160">
        <v>1.5350765000000001E-2</v>
      </c>
      <c r="CJ2" s="160">
        <v>6.0708804000000001</v>
      </c>
      <c r="CK2" s="160">
        <v>1.9351380000000001E-2</v>
      </c>
      <c r="CL2" s="160">
        <v>0.53450006000000005</v>
      </c>
      <c r="CM2" s="160">
        <v>4.1936790000000004</v>
      </c>
      <c r="CN2" s="160">
        <v>3654.2883000000002</v>
      </c>
      <c r="CO2" s="160">
        <v>6252.848</v>
      </c>
      <c r="CP2" s="160">
        <v>3886.6858000000002</v>
      </c>
      <c r="CQ2" s="160">
        <v>1313.6204</v>
      </c>
      <c r="CR2" s="160">
        <v>823.63379999999995</v>
      </c>
      <c r="CS2" s="160">
        <v>565.55439999999999</v>
      </c>
      <c r="CT2" s="160">
        <v>3743.5360000000001</v>
      </c>
      <c r="CU2" s="160">
        <v>2214.3629999999998</v>
      </c>
      <c r="CV2" s="160">
        <v>1712.2447999999999</v>
      </c>
      <c r="CW2" s="160">
        <v>2578.6084000000001</v>
      </c>
      <c r="CX2" s="160">
        <v>810.21860000000004</v>
      </c>
      <c r="CY2" s="160">
        <v>4566.3059999999996</v>
      </c>
      <c r="CZ2" s="160">
        <v>2134.3962000000001</v>
      </c>
      <c r="DA2" s="160">
        <v>5720.7969999999996</v>
      </c>
      <c r="DB2" s="160">
        <v>5220.3135000000002</v>
      </c>
      <c r="DC2" s="160">
        <v>8161.1904000000004</v>
      </c>
      <c r="DD2" s="160">
        <v>13562.094999999999</v>
      </c>
      <c r="DE2" s="160">
        <v>2899.8222999999998</v>
      </c>
      <c r="DF2" s="160">
        <v>5899.0860000000002</v>
      </c>
      <c r="DG2" s="160">
        <v>3093.6194</v>
      </c>
      <c r="DH2" s="160">
        <v>145.0488</v>
      </c>
      <c r="DI2" s="160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55.598582999999998</v>
      </c>
      <c r="B6">
        <f>BB2</f>
        <v>15.637605000000001</v>
      </c>
      <c r="C6">
        <f>BC2</f>
        <v>18.412921999999998</v>
      </c>
      <c r="D6">
        <f>BD2</f>
        <v>21.541951999999998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2" t="s">
        <v>37</v>
      </c>
      <c r="F1" s="72"/>
      <c r="G1" s="72" t="s">
        <v>38</v>
      </c>
      <c r="H1" s="72"/>
      <c r="I1" s="52" t="s">
        <v>39</v>
      </c>
    </row>
    <row r="2" spans="1:9" x14ac:dyDescent="0.3">
      <c r="A2" s="55" t="s">
        <v>256</v>
      </c>
      <c r="B2" s="56">
        <v>16232</v>
      </c>
      <c r="C2" s="57">
        <f ca="1">YEAR(TODAY())-YEAR(B2)+IF(TODAY()&gt;=DATE(YEAR(TODAY()),MONTH(B2),DAY(B2)),0,-1)</f>
        <v>75</v>
      </c>
      <c r="E2" s="53">
        <v>171</v>
      </c>
      <c r="F2" s="54" t="s">
        <v>40</v>
      </c>
      <c r="G2" s="53">
        <v>70</v>
      </c>
      <c r="H2" s="52" t="s">
        <v>42</v>
      </c>
      <c r="I2" s="72">
        <f>ROUND(G3/E3^2,1)</f>
        <v>23.9</v>
      </c>
    </row>
    <row r="3" spans="1:9" x14ac:dyDescent="0.3">
      <c r="E3" s="52">
        <f>E2/100</f>
        <v>1.71</v>
      </c>
      <c r="F3" s="52" t="s">
        <v>41</v>
      </c>
      <c r="G3" s="52">
        <f>G2</f>
        <v>70</v>
      </c>
      <c r="H3" s="52" t="s">
        <v>42</v>
      </c>
      <c r="I3" s="72"/>
    </row>
    <row r="4" spans="1:9" x14ac:dyDescent="0.3">
      <c r="A4" t="s">
        <v>274</v>
      </c>
    </row>
    <row r="5" spans="1:9" x14ac:dyDescent="0.3">
      <c r="B5" s="61">
        <v>43875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박신기, ID : H1900122)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5" t="s">
        <v>30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</row>
    <row r="6" spans="1:19" ht="18" customHeight="1" x14ac:dyDescent="0.3"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8" customHeight="1" x14ac:dyDescent="0.3"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5" t="s">
        <v>31</v>
      </c>
      <c r="D10" s="145"/>
      <c r="E10" s="146"/>
      <c r="F10" s="144">
        <f>'개인정보 및 신체계측 입력'!B5</f>
        <v>43875</v>
      </c>
      <c r="G10" s="109"/>
      <c r="H10" s="109"/>
      <c r="I10" s="109"/>
      <c r="K10" s="105" t="s">
        <v>34</v>
      </c>
      <c r="L10" s="106"/>
      <c r="M10" s="105" t="s">
        <v>35</v>
      </c>
      <c r="N10" s="106"/>
      <c r="O10" s="105" t="s">
        <v>36</v>
      </c>
      <c r="P10" s="105"/>
      <c r="Q10" s="105"/>
      <c r="R10" s="105"/>
      <c r="S10" s="105"/>
    </row>
    <row r="11" spans="1:19" ht="18" customHeight="1" thickBot="1" x14ac:dyDescent="0.35">
      <c r="C11" s="149"/>
      <c r="D11" s="149"/>
      <c r="E11" s="150"/>
      <c r="F11" s="110"/>
      <c r="G11" s="110"/>
      <c r="H11" s="110"/>
      <c r="I11" s="11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145" t="s">
        <v>33</v>
      </c>
      <c r="D12" s="145"/>
      <c r="E12" s="146"/>
      <c r="F12" s="151">
        <f ca="1">'개인정보 및 신체계측 입력'!C2</f>
        <v>75</v>
      </c>
      <c r="G12" s="151"/>
      <c r="H12" s="151"/>
      <c r="I12" s="151"/>
      <c r="K12" s="122">
        <f>'개인정보 및 신체계측 입력'!E2</f>
        <v>171</v>
      </c>
      <c r="L12" s="123"/>
      <c r="M12" s="116">
        <f>'개인정보 및 신체계측 입력'!G2</f>
        <v>70</v>
      </c>
      <c r="N12" s="117"/>
      <c r="O12" s="112" t="s">
        <v>272</v>
      </c>
      <c r="P12" s="106"/>
      <c r="Q12" s="109">
        <f>'개인정보 및 신체계측 입력'!I2</f>
        <v>23.9</v>
      </c>
      <c r="R12" s="109"/>
      <c r="S12" s="109"/>
    </row>
    <row r="13" spans="1:19" ht="18" customHeight="1" thickBot="1" x14ac:dyDescent="0.35">
      <c r="C13" s="147"/>
      <c r="D13" s="147"/>
      <c r="E13" s="148"/>
      <c r="F13" s="152"/>
      <c r="G13" s="152"/>
      <c r="H13" s="152"/>
      <c r="I13" s="152"/>
      <c r="K13" s="124"/>
      <c r="L13" s="125"/>
      <c r="M13" s="118"/>
      <c r="N13" s="119"/>
      <c r="O13" s="113"/>
      <c r="P13" s="114"/>
      <c r="Q13" s="110"/>
      <c r="R13" s="110"/>
      <c r="S13" s="110"/>
    </row>
    <row r="14" spans="1:19" ht="18" customHeight="1" x14ac:dyDescent="0.3">
      <c r="C14" s="149" t="s">
        <v>32</v>
      </c>
      <c r="D14" s="149"/>
      <c r="E14" s="150"/>
      <c r="F14" s="110" t="str">
        <f>MID('DRIs DATA'!B1,28,3)</f>
        <v>박신기</v>
      </c>
      <c r="G14" s="110"/>
      <c r="H14" s="110"/>
      <c r="I14" s="110"/>
      <c r="K14" s="124"/>
      <c r="L14" s="125"/>
      <c r="M14" s="118"/>
      <c r="N14" s="119"/>
      <c r="O14" s="113"/>
      <c r="P14" s="114"/>
      <c r="Q14" s="110"/>
      <c r="R14" s="110"/>
      <c r="S14" s="110"/>
    </row>
    <row r="15" spans="1:19" ht="18" customHeight="1" thickBot="1" x14ac:dyDescent="0.35">
      <c r="C15" s="147"/>
      <c r="D15" s="147"/>
      <c r="E15" s="148"/>
      <c r="F15" s="111"/>
      <c r="G15" s="111"/>
      <c r="H15" s="111"/>
      <c r="I15" s="111"/>
      <c r="K15" s="126"/>
      <c r="L15" s="127"/>
      <c r="M15" s="120"/>
      <c r="N15" s="121"/>
      <c r="O15" s="115"/>
      <c r="P15" s="108"/>
      <c r="Q15" s="111"/>
      <c r="R15" s="111"/>
      <c r="S15" s="11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8" t="s">
        <v>43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90"/>
    </row>
    <row r="20" spans="2:20" ht="18" customHeight="1" thickBot="1" x14ac:dyDescent="0.35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72.242000000000004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9.8239999999999998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8" t="s">
        <v>185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6"/>
    </row>
    <row r="43" spans="2:20" ht="18" customHeight="1" x14ac:dyDescent="0.3">
      <c r="B43" s="6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6"/>
    </row>
    <row r="44" spans="2:20" ht="18" customHeight="1" thickBot="1" x14ac:dyDescent="0.35">
      <c r="B44" s="6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17.933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8" t="s">
        <v>184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6"/>
    </row>
    <row r="48" spans="2:20" ht="18" customHeight="1" thickBot="1" x14ac:dyDescent="0.35">
      <c r="B48" s="6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8" t="s">
        <v>192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0"/>
    </row>
    <row r="54" spans="1:20" ht="18" customHeight="1" thickBot="1" x14ac:dyDescent="0.35"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7" t="s">
        <v>165</v>
      </c>
      <c r="D69" s="157"/>
      <c r="E69" s="157"/>
      <c r="F69" s="157"/>
      <c r="G69" s="157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9" t="s">
        <v>166</v>
      </c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7" t="s">
        <v>52</v>
      </c>
      <c r="D72" s="157"/>
      <c r="E72" s="157"/>
      <c r="F72" s="157"/>
      <c r="G72" s="157"/>
      <c r="H72" s="39"/>
      <c r="I72" s="141" t="s">
        <v>53</v>
      </c>
      <c r="J72" s="141"/>
      <c r="K72" s="37">
        <f>ROUND('DRIs DATA'!L8,1)</f>
        <v>21.3</v>
      </c>
      <c r="L72" s="37" t="s">
        <v>54</v>
      </c>
      <c r="M72" s="37">
        <f>ROUND('DRIs DATA'!K8,1)</f>
        <v>7.6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8" t="s">
        <v>182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6"/>
      <c r="U73" s="13"/>
    </row>
    <row r="74" spans="2:21" ht="18" customHeight="1" thickBot="1" x14ac:dyDescent="0.35">
      <c r="B74" s="6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8" t="s">
        <v>193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0"/>
    </row>
    <row r="78" spans="2:21" ht="18" customHeight="1" thickBot="1" x14ac:dyDescent="0.35"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1" t="s">
        <v>169</v>
      </c>
      <c r="C80" s="101"/>
      <c r="D80" s="101"/>
      <c r="E80" s="101"/>
      <c r="F80" s="21"/>
      <c r="G80" s="21"/>
      <c r="H80" s="21"/>
      <c r="L80" s="101" t="s">
        <v>173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269</v>
      </c>
      <c r="C93" s="131"/>
      <c r="D93" s="131"/>
      <c r="E93" s="131"/>
      <c r="F93" s="131"/>
      <c r="G93" s="131"/>
      <c r="H93" s="131"/>
      <c r="I93" s="131"/>
      <c r="J93" s="132"/>
      <c r="L93" s="130" t="s">
        <v>176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136" t="s">
        <v>172</v>
      </c>
      <c r="C94" s="134"/>
      <c r="D94" s="134"/>
      <c r="E94" s="134"/>
      <c r="F94" s="94">
        <f>ROUND('DRIs DATA'!F16/'DRIs DATA'!C16*100,2)</f>
        <v>152.32</v>
      </c>
      <c r="G94" s="94"/>
      <c r="H94" s="134" t="s">
        <v>168</v>
      </c>
      <c r="I94" s="134"/>
      <c r="J94" s="135"/>
      <c r="L94" s="136" t="s">
        <v>172</v>
      </c>
      <c r="M94" s="134"/>
      <c r="N94" s="134"/>
      <c r="O94" s="134"/>
      <c r="P94" s="134"/>
      <c r="Q94" s="23">
        <f>ROUND('DRIs DATA'!M16/'DRIs DATA'!K16*100,2)</f>
        <v>262.54000000000002</v>
      </c>
      <c r="R94" s="134" t="s">
        <v>168</v>
      </c>
      <c r="S94" s="134"/>
      <c r="T94" s="135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6" t="s">
        <v>181</v>
      </c>
      <c r="C96" s="77"/>
      <c r="D96" s="77"/>
      <c r="E96" s="77"/>
      <c r="F96" s="77"/>
      <c r="G96" s="77"/>
      <c r="H96" s="77"/>
      <c r="I96" s="77"/>
      <c r="J96" s="78"/>
      <c r="L96" s="82" t="s">
        <v>174</v>
      </c>
      <c r="M96" s="83"/>
      <c r="N96" s="83"/>
      <c r="O96" s="83"/>
      <c r="P96" s="83"/>
      <c r="Q96" s="83"/>
      <c r="R96" s="83"/>
      <c r="S96" s="83"/>
      <c r="T96" s="84"/>
    </row>
    <row r="97" spans="2:21" ht="18" customHeight="1" x14ac:dyDescent="0.3">
      <c r="B97" s="76"/>
      <c r="C97" s="77"/>
      <c r="D97" s="77"/>
      <c r="E97" s="77"/>
      <c r="F97" s="77"/>
      <c r="G97" s="77"/>
      <c r="H97" s="77"/>
      <c r="I97" s="77"/>
      <c r="J97" s="78"/>
      <c r="L97" s="82"/>
      <c r="M97" s="83"/>
      <c r="N97" s="83"/>
      <c r="O97" s="83"/>
      <c r="P97" s="83"/>
      <c r="Q97" s="83"/>
      <c r="R97" s="83"/>
      <c r="S97" s="83"/>
      <c r="T97" s="84"/>
    </row>
    <row r="98" spans="2:21" ht="18" customHeight="1" x14ac:dyDescent="0.3">
      <c r="B98" s="76"/>
      <c r="C98" s="77"/>
      <c r="D98" s="77"/>
      <c r="E98" s="77"/>
      <c r="F98" s="77"/>
      <c r="G98" s="77"/>
      <c r="H98" s="77"/>
      <c r="I98" s="77"/>
      <c r="J98" s="78"/>
      <c r="L98" s="82"/>
      <c r="M98" s="83"/>
      <c r="N98" s="83"/>
      <c r="O98" s="83"/>
      <c r="P98" s="83"/>
      <c r="Q98" s="83"/>
      <c r="R98" s="83"/>
      <c r="S98" s="83"/>
      <c r="T98" s="84"/>
    </row>
    <row r="99" spans="2:21" ht="18" customHeight="1" x14ac:dyDescent="0.3">
      <c r="B99" s="76"/>
      <c r="C99" s="77"/>
      <c r="D99" s="77"/>
      <c r="E99" s="77"/>
      <c r="F99" s="77"/>
      <c r="G99" s="77"/>
      <c r="H99" s="77"/>
      <c r="I99" s="77"/>
      <c r="J99" s="78"/>
      <c r="L99" s="82"/>
      <c r="M99" s="83"/>
      <c r="N99" s="83"/>
      <c r="O99" s="83"/>
      <c r="P99" s="83"/>
      <c r="Q99" s="83"/>
      <c r="R99" s="83"/>
      <c r="S99" s="83"/>
      <c r="T99" s="84"/>
    </row>
    <row r="100" spans="2:21" ht="18" customHeight="1" x14ac:dyDescent="0.3">
      <c r="B100" s="76"/>
      <c r="C100" s="77"/>
      <c r="D100" s="77"/>
      <c r="E100" s="77"/>
      <c r="F100" s="77"/>
      <c r="G100" s="77"/>
      <c r="H100" s="77"/>
      <c r="I100" s="77"/>
      <c r="J100" s="78"/>
      <c r="L100" s="82"/>
      <c r="M100" s="83"/>
      <c r="N100" s="83"/>
      <c r="O100" s="83"/>
      <c r="P100" s="83"/>
      <c r="Q100" s="83"/>
      <c r="R100" s="83"/>
      <c r="S100" s="83"/>
      <c r="T100" s="84"/>
      <c r="U100" s="17"/>
    </row>
    <row r="101" spans="2:21" ht="18" customHeight="1" thickBot="1" x14ac:dyDescent="0.35">
      <c r="B101" s="79"/>
      <c r="C101" s="80"/>
      <c r="D101" s="80"/>
      <c r="E101" s="80"/>
      <c r="F101" s="80"/>
      <c r="G101" s="80"/>
      <c r="H101" s="80"/>
      <c r="I101" s="80"/>
      <c r="J101" s="81"/>
      <c r="L101" s="85"/>
      <c r="M101" s="86"/>
      <c r="N101" s="86"/>
      <c r="O101" s="86"/>
      <c r="P101" s="86"/>
      <c r="Q101" s="86"/>
      <c r="R101" s="86"/>
      <c r="S101" s="86"/>
      <c r="T101" s="87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8" t="s">
        <v>194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90"/>
    </row>
    <row r="105" spans="2:21" ht="18" customHeight="1" thickBot="1" x14ac:dyDescent="0.35"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3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1" t="s">
        <v>170</v>
      </c>
      <c r="C107" s="101"/>
      <c r="D107" s="101"/>
      <c r="E107" s="101"/>
      <c r="F107" s="6"/>
      <c r="G107" s="6"/>
      <c r="H107" s="6"/>
      <c r="I107" s="6"/>
      <c r="L107" s="101" t="s">
        <v>271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2" t="s">
        <v>265</v>
      </c>
      <c r="C120" s="103"/>
      <c r="D120" s="103"/>
      <c r="E120" s="103"/>
      <c r="F120" s="103"/>
      <c r="G120" s="103"/>
      <c r="H120" s="103"/>
      <c r="I120" s="103"/>
      <c r="J120" s="104"/>
      <c r="L120" s="102" t="s">
        <v>266</v>
      </c>
      <c r="M120" s="103"/>
      <c r="N120" s="103"/>
      <c r="O120" s="103"/>
      <c r="P120" s="103"/>
      <c r="Q120" s="103"/>
      <c r="R120" s="103"/>
      <c r="S120" s="103"/>
      <c r="T120" s="104"/>
    </row>
    <row r="121" spans="2:20" ht="18" customHeight="1" x14ac:dyDescent="0.3">
      <c r="B121" s="44" t="s">
        <v>172</v>
      </c>
      <c r="C121" s="16"/>
      <c r="D121" s="16"/>
      <c r="E121" s="15"/>
      <c r="F121" s="94">
        <f>ROUND('DRIs DATA'!F26/'DRIs DATA'!C26*100,2)</f>
        <v>174.2</v>
      </c>
      <c r="G121" s="94"/>
      <c r="H121" s="134" t="s">
        <v>167</v>
      </c>
      <c r="I121" s="134"/>
      <c r="J121" s="135"/>
      <c r="L121" s="43" t="s">
        <v>172</v>
      </c>
      <c r="M121" s="20"/>
      <c r="N121" s="20"/>
      <c r="O121" s="23"/>
      <c r="P121" s="6"/>
      <c r="Q121" s="59">
        <f>ROUND('DRIs DATA'!AH26/'DRIs DATA'!AE26*100,2)</f>
        <v>202.89</v>
      </c>
      <c r="R121" s="134" t="s">
        <v>167</v>
      </c>
      <c r="S121" s="134"/>
      <c r="T121" s="135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5" t="s">
        <v>175</v>
      </c>
      <c r="C123" s="96"/>
      <c r="D123" s="96"/>
      <c r="E123" s="96"/>
      <c r="F123" s="96"/>
      <c r="G123" s="96"/>
      <c r="H123" s="96"/>
      <c r="I123" s="96"/>
      <c r="J123" s="97"/>
      <c r="L123" s="95" t="s">
        <v>270</v>
      </c>
      <c r="M123" s="96"/>
      <c r="N123" s="96"/>
      <c r="O123" s="96"/>
      <c r="P123" s="96"/>
      <c r="Q123" s="96"/>
      <c r="R123" s="96"/>
      <c r="S123" s="96"/>
      <c r="T123" s="97"/>
    </row>
    <row r="124" spans="2:20" ht="18" customHeight="1" x14ac:dyDescent="0.3">
      <c r="B124" s="95"/>
      <c r="C124" s="96"/>
      <c r="D124" s="96"/>
      <c r="E124" s="96"/>
      <c r="F124" s="96"/>
      <c r="G124" s="96"/>
      <c r="H124" s="96"/>
      <c r="I124" s="96"/>
      <c r="J124" s="97"/>
      <c r="L124" s="95"/>
      <c r="M124" s="96"/>
      <c r="N124" s="96"/>
      <c r="O124" s="96"/>
      <c r="P124" s="96"/>
      <c r="Q124" s="96"/>
      <c r="R124" s="96"/>
      <c r="S124" s="96"/>
      <c r="T124" s="97"/>
    </row>
    <row r="125" spans="2:20" ht="18" customHeight="1" x14ac:dyDescent="0.3">
      <c r="B125" s="95"/>
      <c r="C125" s="96"/>
      <c r="D125" s="96"/>
      <c r="E125" s="96"/>
      <c r="F125" s="96"/>
      <c r="G125" s="96"/>
      <c r="H125" s="96"/>
      <c r="I125" s="96"/>
      <c r="J125" s="97"/>
      <c r="L125" s="95"/>
      <c r="M125" s="96"/>
      <c r="N125" s="96"/>
      <c r="O125" s="96"/>
      <c r="P125" s="96"/>
      <c r="Q125" s="96"/>
      <c r="R125" s="96"/>
      <c r="S125" s="96"/>
      <c r="T125" s="97"/>
    </row>
    <row r="126" spans="2:20" ht="18" customHeight="1" x14ac:dyDescent="0.3">
      <c r="B126" s="95"/>
      <c r="C126" s="96"/>
      <c r="D126" s="96"/>
      <c r="E126" s="96"/>
      <c r="F126" s="96"/>
      <c r="G126" s="96"/>
      <c r="H126" s="96"/>
      <c r="I126" s="96"/>
      <c r="J126" s="97"/>
      <c r="L126" s="95"/>
      <c r="M126" s="96"/>
      <c r="N126" s="96"/>
      <c r="O126" s="96"/>
      <c r="P126" s="96"/>
      <c r="Q126" s="96"/>
      <c r="R126" s="96"/>
      <c r="S126" s="96"/>
      <c r="T126" s="97"/>
    </row>
    <row r="127" spans="2:20" ht="18" customHeight="1" x14ac:dyDescent="0.3">
      <c r="B127" s="95"/>
      <c r="C127" s="96"/>
      <c r="D127" s="96"/>
      <c r="E127" s="96"/>
      <c r="F127" s="96"/>
      <c r="G127" s="96"/>
      <c r="H127" s="96"/>
      <c r="I127" s="96"/>
      <c r="J127" s="97"/>
      <c r="L127" s="95"/>
      <c r="M127" s="96"/>
      <c r="N127" s="96"/>
      <c r="O127" s="96"/>
      <c r="P127" s="96"/>
      <c r="Q127" s="96"/>
      <c r="R127" s="96"/>
      <c r="S127" s="96"/>
      <c r="T127" s="97"/>
    </row>
    <row r="128" spans="2:20" ht="17.25" thickBot="1" x14ac:dyDescent="0.35">
      <c r="B128" s="98"/>
      <c r="C128" s="99"/>
      <c r="D128" s="99"/>
      <c r="E128" s="99"/>
      <c r="F128" s="99"/>
      <c r="G128" s="99"/>
      <c r="H128" s="99"/>
      <c r="I128" s="99"/>
      <c r="J128" s="100"/>
      <c r="L128" s="98"/>
      <c r="M128" s="99"/>
      <c r="N128" s="99"/>
      <c r="O128" s="99"/>
      <c r="P128" s="99"/>
      <c r="Q128" s="99"/>
      <c r="R128" s="99"/>
      <c r="S128" s="99"/>
      <c r="T128" s="10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8" t="s">
        <v>263</v>
      </c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90"/>
      <c r="N130" s="58"/>
      <c r="O130" s="88" t="s">
        <v>264</v>
      </c>
      <c r="P130" s="89"/>
      <c r="Q130" s="89"/>
      <c r="R130" s="89"/>
      <c r="S130" s="89"/>
      <c r="T130" s="90"/>
    </row>
    <row r="131" spans="2:21" ht="18" customHeight="1" thickBot="1" x14ac:dyDescent="0.35"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3"/>
      <c r="N131" s="58"/>
      <c r="O131" s="91"/>
      <c r="P131" s="92"/>
      <c r="Q131" s="92"/>
      <c r="R131" s="92"/>
      <c r="S131" s="92"/>
      <c r="T131" s="9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8" t="s">
        <v>195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90"/>
    </row>
    <row r="156" spans="2:21" ht="18" customHeight="1" thickBot="1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3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1" t="s">
        <v>178</v>
      </c>
      <c r="C158" s="101"/>
      <c r="D158" s="101"/>
      <c r="E158" s="6"/>
      <c r="F158" s="6"/>
      <c r="G158" s="6"/>
      <c r="H158" s="6"/>
      <c r="I158" s="6"/>
      <c r="L158" s="101" t="s">
        <v>179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2" t="s">
        <v>267</v>
      </c>
      <c r="C171" s="103"/>
      <c r="D171" s="103"/>
      <c r="E171" s="103"/>
      <c r="F171" s="103"/>
      <c r="G171" s="103"/>
      <c r="H171" s="103"/>
      <c r="I171" s="103"/>
      <c r="J171" s="104"/>
      <c r="L171" s="102" t="s">
        <v>177</v>
      </c>
      <c r="M171" s="103"/>
      <c r="N171" s="103"/>
      <c r="O171" s="103"/>
      <c r="P171" s="103"/>
      <c r="Q171" s="103"/>
      <c r="R171" s="103"/>
      <c r="S171" s="104"/>
    </row>
    <row r="172" spans="2:19" ht="18" customHeight="1" x14ac:dyDescent="0.3">
      <c r="B172" s="43" t="s">
        <v>172</v>
      </c>
      <c r="C172" s="20"/>
      <c r="D172" s="20"/>
      <c r="E172" s="6"/>
      <c r="F172" s="94">
        <f>ROUND('DRIs DATA'!F36/'DRIs DATA'!C36*100,2)</f>
        <v>115.11</v>
      </c>
      <c r="G172" s="94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820.38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5" t="s">
        <v>186</v>
      </c>
      <c r="C174" s="96"/>
      <c r="D174" s="96"/>
      <c r="E174" s="96"/>
      <c r="F174" s="96"/>
      <c r="G174" s="96"/>
      <c r="H174" s="96"/>
      <c r="I174" s="96"/>
      <c r="J174" s="97"/>
      <c r="L174" s="95" t="s">
        <v>188</v>
      </c>
      <c r="M174" s="96"/>
      <c r="N174" s="96"/>
      <c r="O174" s="96"/>
      <c r="P174" s="96"/>
      <c r="Q174" s="96"/>
      <c r="R174" s="96"/>
      <c r="S174" s="97"/>
    </row>
    <row r="175" spans="2:19" ht="18" customHeight="1" x14ac:dyDescent="0.3">
      <c r="B175" s="95"/>
      <c r="C175" s="96"/>
      <c r="D175" s="96"/>
      <c r="E175" s="96"/>
      <c r="F175" s="96"/>
      <c r="G175" s="96"/>
      <c r="H175" s="96"/>
      <c r="I175" s="96"/>
      <c r="J175" s="97"/>
      <c r="L175" s="95"/>
      <c r="M175" s="96"/>
      <c r="N175" s="96"/>
      <c r="O175" s="96"/>
      <c r="P175" s="96"/>
      <c r="Q175" s="96"/>
      <c r="R175" s="96"/>
      <c r="S175" s="97"/>
    </row>
    <row r="176" spans="2:19" ht="18" customHeight="1" x14ac:dyDescent="0.3">
      <c r="B176" s="95"/>
      <c r="C176" s="96"/>
      <c r="D176" s="96"/>
      <c r="E176" s="96"/>
      <c r="F176" s="96"/>
      <c r="G176" s="96"/>
      <c r="H176" s="96"/>
      <c r="I176" s="96"/>
      <c r="J176" s="97"/>
      <c r="L176" s="95"/>
      <c r="M176" s="96"/>
      <c r="N176" s="96"/>
      <c r="O176" s="96"/>
      <c r="P176" s="96"/>
      <c r="Q176" s="96"/>
      <c r="R176" s="96"/>
      <c r="S176" s="97"/>
    </row>
    <row r="177" spans="2:19" ht="18" customHeight="1" x14ac:dyDescent="0.3">
      <c r="B177" s="95"/>
      <c r="C177" s="96"/>
      <c r="D177" s="96"/>
      <c r="E177" s="96"/>
      <c r="F177" s="96"/>
      <c r="G177" s="96"/>
      <c r="H177" s="96"/>
      <c r="I177" s="96"/>
      <c r="J177" s="97"/>
      <c r="L177" s="95"/>
      <c r="M177" s="96"/>
      <c r="N177" s="96"/>
      <c r="O177" s="96"/>
      <c r="P177" s="96"/>
      <c r="Q177" s="96"/>
      <c r="R177" s="96"/>
      <c r="S177" s="97"/>
    </row>
    <row r="178" spans="2:19" ht="18" customHeight="1" x14ac:dyDescent="0.3">
      <c r="B178" s="95"/>
      <c r="C178" s="96"/>
      <c r="D178" s="96"/>
      <c r="E178" s="96"/>
      <c r="F178" s="96"/>
      <c r="G178" s="96"/>
      <c r="H178" s="96"/>
      <c r="I178" s="96"/>
      <c r="J178" s="97"/>
      <c r="L178" s="95"/>
      <c r="M178" s="96"/>
      <c r="N178" s="96"/>
      <c r="O178" s="96"/>
      <c r="P178" s="96"/>
      <c r="Q178" s="96"/>
      <c r="R178" s="96"/>
      <c r="S178" s="97"/>
    </row>
    <row r="179" spans="2:19" ht="18" customHeight="1" x14ac:dyDescent="0.3">
      <c r="B179" s="95"/>
      <c r="C179" s="96"/>
      <c r="D179" s="96"/>
      <c r="E179" s="96"/>
      <c r="F179" s="96"/>
      <c r="G179" s="96"/>
      <c r="H179" s="96"/>
      <c r="I179" s="96"/>
      <c r="J179" s="97"/>
      <c r="L179" s="95"/>
      <c r="M179" s="96"/>
      <c r="N179" s="96"/>
      <c r="O179" s="96"/>
      <c r="P179" s="96"/>
      <c r="Q179" s="96"/>
      <c r="R179" s="96"/>
      <c r="S179" s="97"/>
    </row>
    <row r="180" spans="2:19" ht="18" customHeight="1" thickBot="1" x14ac:dyDescent="0.35">
      <c r="B180" s="98"/>
      <c r="C180" s="99"/>
      <c r="D180" s="99"/>
      <c r="E180" s="99"/>
      <c r="F180" s="99"/>
      <c r="G180" s="99"/>
      <c r="H180" s="99"/>
      <c r="I180" s="99"/>
      <c r="J180" s="100"/>
      <c r="L180" s="95"/>
      <c r="M180" s="96"/>
      <c r="N180" s="96"/>
      <c r="O180" s="96"/>
      <c r="P180" s="96"/>
      <c r="Q180" s="96"/>
      <c r="R180" s="96"/>
      <c r="S180" s="9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5"/>
      <c r="M181" s="96"/>
      <c r="N181" s="96"/>
      <c r="O181" s="96"/>
      <c r="P181" s="96"/>
      <c r="Q181" s="96"/>
      <c r="R181" s="96"/>
      <c r="S181" s="97"/>
    </row>
    <row r="182" spans="2:19" ht="18" customHeight="1" thickBot="1" x14ac:dyDescent="0.35">
      <c r="L182" s="98"/>
      <c r="M182" s="99"/>
      <c r="N182" s="99"/>
      <c r="O182" s="99"/>
      <c r="P182" s="99"/>
      <c r="Q182" s="99"/>
      <c r="R182" s="99"/>
      <c r="S182" s="100"/>
    </row>
    <row r="183" spans="2:19" ht="18" customHeight="1" x14ac:dyDescent="0.3">
      <c r="B183" s="101" t="s">
        <v>180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2" t="s">
        <v>268</v>
      </c>
      <c r="C196" s="103"/>
      <c r="D196" s="103"/>
      <c r="E196" s="103"/>
      <c r="F196" s="103"/>
      <c r="G196" s="103"/>
      <c r="H196" s="103"/>
      <c r="I196" s="103"/>
      <c r="J196" s="104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4">
        <f>ROUND('DRIs DATA'!F46/'DRIs DATA'!C46*100,2)</f>
        <v>273.99</v>
      </c>
      <c r="G197" s="94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5" t="s">
        <v>187</v>
      </c>
      <c r="C199" s="96"/>
      <c r="D199" s="96"/>
      <c r="E199" s="96"/>
      <c r="F199" s="96"/>
      <c r="G199" s="96"/>
      <c r="H199" s="96"/>
      <c r="I199" s="96"/>
      <c r="J199" s="97"/>
      <c r="S199" s="6"/>
    </row>
    <row r="200" spans="2:20" ht="18" customHeight="1" x14ac:dyDescent="0.3">
      <c r="B200" s="95"/>
      <c r="C200" s="96"/>
      <c r="D200" s="96"/>
      <c r="E200" s="96"/>
      <c r="F200" s="96"/>
      <c r="G200" s="96"/>
      <c r="H200" s="96"/>
      <c r="I200" s="96"/>
      <c r="J200" s="97"/>
      <c r="S200" s="6"/>
    </row>
    <row r="201" spans="2:20" ht="18" customHeight="1" x14ac:dyDescent="0.3">
      <c r="B201" s="95"/>
      <c r="C201" s="96"/>
      <c r="D201" s="96"/>
      <c r="E201" s="96"/>
      <c r="F201" s="96"/>
      <c r="G201" s="96"/>
      <c r="H201" s="96"/>
      <c r="I201" s="96"/>
      <c r="J201" s="97"/>
      <c r="S201" s="6"/>
    </row>
    <row r="202" spans="2:20" ht="18" customHeight="1" x14ac:dyDescent="0.3">
      <c r="B202" s="95"/>
      <c r="C202" s="96"/>
      <c r="D202" s="96"/>
      <c r="E202" s="96"/>
      <c r="F202" s="96"/>
      <c r="G202" s="96"/>
      <c r="H202" s="96"/>
      <c r="I202" s="96"/>
      <c r="J202" s="97"/>
      <c r="S202" s="6"/>
    </row>
    <row r="203" spans="2:20" ht="18" customHeight="1" x14ac:dyDescent="0.3">
      <c r="B203" s="95"/>
      <c r="C203" s="96"/>
      <c r="D203" s="96"/>
      <c r="E203" s="96"/>
      <c r="F203" s="96"/>
      <c r="G203" s="96"/>
      <c r="H203" s="96"/>
      <c r="I203" s="96"/>
      <c r="J203" s="97"/>
      <c r="S203" s="6"/>
    </row>
    <row r="204" spans="2:20" ht="18" customHeight="1" thickBot="1" x14ac:dyDescent="0.35">
      <c r="B204" s="98"/>
      <c r="C204" s="99"/>
      <c r="D204" s="99"/>
      <c r="E204" s="99"/>
      <c r="F204" s="99"/>
      <c r="G204" s="99"/>
      <c r="H204" s="99"/>
      <c r="I204" s="99"/>
      <c r="J204" s="100"/>
      <c r="S204" s="6"/>
    </row>
    <row r="205" spans="2:20" ht="18" customHeight="1" thickBot="1" x14ac:dyDescent="0.35">
      <c r="K205" s="10"/>
    </row>
    <row r="206" spans="2:20" ht="18" customHeight="1" x14ac:dyDescent="0.3">
      <c r="B206" s="88" t="s">
        <v>196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90"/>
    </row>
    <row r="207" spans="2:20" ht="18" customHeight="1" thickBot="1" x14ac:dyDescent="0.35"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3" t="s">
        <v>189</v>
      </c>
      <c r="C209" s="133"/>
      <c r="D209" s="133"/>
      <c r="E209" s="133"/>
      <c r="F209" s="133"/>
      <c r="G209" s="133"/>
      <c r="H209" s="133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5" t="s">
        <v>191</v>
      </c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2020-03-18T23:03:59Z</dcterms:modified>
</cp:coreProperties>
</file>