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0.213.44\연구서버\연구검체\H19_검진센터\결과지 생성중\"/>
    </mc:Choice>
  </mc:AlternateContent>
  <xr:revisionPtr revIDLastSave="0" documentId="13_ncr:1_{EA8BEB8F-3C1F-4B34-93B4-46292AD8216B}" xr6:coauthVersionLast="45" xr6:coauthVersionMax="45" xr10:uidLastSave="{00000000-0000-0000-0000-000000000000}"/>
  <bookViews>
    <workbookView xWindow="-120" yWindow="-120" windowWidth="29040" windowHeight="15840" tabRatio="873" activeTab="3" xr2:uid="{00000000-000D-0000-FFFF-FFFF00000000}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A1" i="2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F14" i="7"/>
  <c r="L4" i="6"/>
  <c r="E2" i="6"/>
  <c r="B6" i="5" l="1"/>
  <c r="C6" i="5"/>
  <c r="D6" i="5"/>
  <c r="O69" i="7" s="1"/>
  <c r="A6" i="5"/>
  <c r="M69" i="7" l="1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<sst xmlns="http://schemas.openxmlformats.org/spreadsheetml/2006/main" count="692" uniqueCount="283">
  <si>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</si>
  <si>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</si>
  <si>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</si>
  <si>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</si>
  <si>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</si>
  <si>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</si>
  <si>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</si>
  <si>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</si>
  <si>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</si>
  <si>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</si>
  <si>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</si>
  <si>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</si>
  <si>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</si>
  <si>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</si>
  <si>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</si>
  <si>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</si>
  <si>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</si>
  <si>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</si>
  <si>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</si>
  <si>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</si>
  <si>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</si>
  <si>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</si>
  <si>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</si>
  <si>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</si>
  <si>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</si>
  <si>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</si>
  <si>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</si>
  <si>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</si>
  <si>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</si>
  <si>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</si>
  <si>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</si>
  <si>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</si>
  <si>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</si>
  <si>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</si>
  <si>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</si>
  <si>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</si>
  <si>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</si>
  <si>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</si>
  <si>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</si>
  <si>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cm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</si>
  <si>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</si>
  <si>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</si>
  <si>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</si>
  <si>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</si>
  <si>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</si>
  <si>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</si>
  <si>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</si>
  <si>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</si>
  <si>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</si>
  <si>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</si>
  <si>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</si>
  <si>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</si>
  <si>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</si>
  <si>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</si>
  <si>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</si>
  <si>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</si>
  <si>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</si>
  <si>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</si>
  <si>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</si>
  <si>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</si>
  <si>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</si>
  <si>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</si>
  <si>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</si>
  <si>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</si>
  <si>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</si>
  <si>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</si>
  <si>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</si>
  <si>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</si>
  <si>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</si>
  <si>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</si>
  <si>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</si>
  <si>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</si>
  <si>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</si>
  <si>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</si>
  <si>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</si>
  <si>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</si>
  <si>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</si>
  <si>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</si>
  <si>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</si>
  <si>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</si>
  <si>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</si>
  <si>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</si>
  <si>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</si>
  <si>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</si>
  <si>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</si>
  <si>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</si>
  <si>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</si>
  <si>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</si>
  <si>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</si>
  <si>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</si>
  <si>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</si>
  <si>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</si>
  <si>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</si>
  <si>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</si>
  <si>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</si>
  <si>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</si>
  <si>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</si>
  <si>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</si>
  <si>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</si>
  <si>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</si>
  <si>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</si>
  <si>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</si>
  <si>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</si>
  <si>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</si>
  <si>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</si>
  <si>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</si>
  <si>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</si>
  <si>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</si>
  <si>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</si>
  <si>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</si>
  <si>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</si>
  <si>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</si>
  <si>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</si>
  <si>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</si>
  <si>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</si>
  <si>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</si>
  <si>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</si>
  <si>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</si>
  <si>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</si>
  <si>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</si>
  <si>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</si>
  <si>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</si>
  <si>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</si>
  <si>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</si>
  <si>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</si>
  <si>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</si>
  <si>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</si>
  <si>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</si>
  <si>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</si>
  <si>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</si>
  <si>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</si>
  <si>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</si>
  <si>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</si>
  <si>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</si>
  <si>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</si>
  <si>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</si>
  <si>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</si>
  <si>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</si>
  <si>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</si>
  <si>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</si>
  <si>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</si>
  <si>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</si>
  <si>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</si>
  <si>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</si>
  <si>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</si>
  <si>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</si>
  <si>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</si>
  <si>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</si>
  <si>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</si>
  <si>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</si>
  <si>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</si>
  <si>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</si>
  <si>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</si>
  <si>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</si>
  <si>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</si>
  <si>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</si>
  <si>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</si>
  <si>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</si>
  <si>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</si>
  <si>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</si>
  <si>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</si>
  <si>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</si>
  <si>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</si>
  <si>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</si>
  <si>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</si>
  <si>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</si>
  <si>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</si>
  <si>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</si>
  <si>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</si>
  <si>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</si>
  <si>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</si>
  <si>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</si>
  <si>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</si>
  <si>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</si>
  <si>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</si>
  <si>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</si>
  <si>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</si>
  <si>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</si>
  <si>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</si>
  <si>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</si>
  <si>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</si>
  <si>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</si>
  <si>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</si>
  <si>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</si>
  <si>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</si>
  <si>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</si>
  <si>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</si>
  <si>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</si>
  <si>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</si>
  <si>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</si>
  <si>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</si>
  <si>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</si>
  <si>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</si>
  <si>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</si>
  <si>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</si>
  <si>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</si>
  <si>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</si>
  <si>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</si>
  <si>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</si>
  <si>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</si>
  <si>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</si>
  <si>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</si>
  <si>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</si>
  <si>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</si>
  <si>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</si>
  <si>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</si>
  <si>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</si>
  <si>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</si>
  <si>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</si>
  <si>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</si>
  <si>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</si>
  <si>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</si>
  <si>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</si>
  <si>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</si>
  <si>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</si>
  <si>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</si>
  <si>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</si>
  <si>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</si>
  <si>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</si>
  <si>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</si>
  <si>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</si>
  <si>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</si>
  <si>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</si>
  <si>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</si>
  <si>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</si>
  <si>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</si>
  <si>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</si>
  <si>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</si>
  <si>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</si>
  <si>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</si>
  <si>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</si>
  <si>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</si>
  <si>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</si>
  <si>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</si>
  <si>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</si>
  <si>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</si>
  <si>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</si>
  <si>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</si>
  <si>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</si>
  <si>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</si>
  <si>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</si>
  <si>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</si>
  <si>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</si>
  <si>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</si>
  <si>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</si>
  <si>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</si>
  <si>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</si>
  <si>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</si>
  <si>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</si>
  <si>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</si>
  <si>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</si>
  <si>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</si>
  <si>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</si>
  <si>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</si>
  <si>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</si>
  <si>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</si>
  <si>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</si>
  <si>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</si>
  <si>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</si>
  <si>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</si>
  <si>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</si>
  <si>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</si>
  <si>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</si>
  <si>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</si>
  <si>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</si>
  <si>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</si>
  <si>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</si>
  <si>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</si>
  <si>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</si>
  <si>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</si>
  <si>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</si>
  <si>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</si>
  <si>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</si>
  <si>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</si>
  <si>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</si>
  <si>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맑은 고딕"/>
        <family val="3"/>
        <charset val="129"/>
        <scheme val="minor"/>
      </rPr>
      <t>(문의 031-920-2211)</t>
    </r>
    <phoneticPr fontId="1" type="noConversion"/>
  </si>
  <si>
    <t>정보</t>
  </si>
  <si>
    <t>(설문지 : FFQ 95문항 설문지, 사용자 : 이복희, ID : H1900133)</t>
  </si>
  <si>
    <t>출력시각</t>
  </si>
  <si>
    <t>2020년 03월 18일 15:25:23</t>
  </si>
  <si>
    <t>H1900133</t>
  </si>
  <si>
    <t>이복희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</si>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</sst>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2">
    <xf numFmtId="0" fontId="0" fillId="0" borderId="0">
      <alignment vertical="center"/>
    </xf>
    <xf numFmtId="0" fontId="18" fillId="0" borderId="0">
      <alignment vertical="center"/>
    </xf>
  </cellStyleXfs>
  <cellXfs count="162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4" fontId="21" fillId="0" borderId="0" xfId="0" applyNumberFormat="1" applyFont="1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3" borderId="0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2" fillId="4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2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0" fontId="18" fillId="0" borderId="0" xfId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5-4303-AE66-3F6B94644062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41.540455000000001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C5-4303-AE66-3F6B94644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87902576"/>
        <c:axId val="187905712"/>
      </c:barChart>
      <c:catAx>
        <c:axId val="187902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7905712"/>
        <c:crosses val="autoZero"/>
        <c:auto val="1"/>
        <c:lblAlgn val="ctr"/>
        <c:lblOffset val="100"/>
        <c:noMultiLvlLbl val="0"/>
      </c:catAx>
      <c:valAx>
        <c:axId val="1879057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87902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F3-4F45-BE52-D070C5E27184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16.820805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F3-4F45-BE52-D070C5E27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87902184"/>
        <c:axId val="187904536"/>
      </c:barChart>
      <c:catAx>
        <c:axId val="1879021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7904536"/>
        <c:crosses val="autoZero"/>
        <c:auto val="1"/>
        <c:lblAlgn val="ctr"/>
        <c:lblOffset val="100"/>
        <c:noMultiLvlLbl val="0"/>
      </c:catAx>
      <c:valAx>
        <c:axId val="18790453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87902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65-4D4C-A6BF-E8DE506BAE37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0.99590140000000005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65-4D4C-A6BF-E8DE506BA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87903360"/>
        <c:axId val="187903752"/>
      </c:barChart>
      <c:catAx>
        <c:axId val="1879033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7903752"/>
        <c:crosses val="autoZero"/>
        <c:auto val="1"/>
        <c:lblAlgn val="ctr"/>
        <c:lblOffset val="100"/>
        <c:noMultiLvlLbl val="0"/>
      </c:catAx>
      <c:valAx>
        <c:axId val="1879037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879033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25-435C-9F80-A7C6774D1D1E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147.74262999999999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25-435C-9F80-A7C6774D1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2830768"/>
        <c:axId val="502831552"/>
      </c:barChart>
      <c:catAx>
        <c:axId val="5028307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2831552"/>
        <c:crosses val="autoZero"/>
        <c:auto val="1"/>
        <c:lblAlgn val="ctr"/>
        <c:lblOffset val="100"/>
        <c:noMultiLvlLbl val="0"/>
      </c:catAx>
      <c:valAx>
        <c:axId val="5028315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2830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3-4AC0-968B-2E5D75375B54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0.84082365000000003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03-4AC0-968B-2E5D75375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2828808"/>
        <c:axId val="502829592"/>
      </c:barChart>
      <c:catAx>
        <c:axId val="502828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2829592"/>
        <c:crosses val="autoZero"/>
        <c:auto val="1"/>
        <c:lblAlgn val="ctr"/>
        <c:lblOffset val="100"/>
        <c:noMultiLvlLbl val="0"/>
      </c:catAx>
      <c:valAx>
        <c:axId val="50282959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2828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C8-48E8-9AE0-0159F3F6744B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10.808541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C8-48E8-9AE0-0159F3F67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2830376"/>
        <c:axId val="502832336"/>
      </c:barChart>
      <c:catAx>
        <c:axId val="5028303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2832336"/>
        <c:crosses val="autoZero"/>
        <c:auto val="1"/>
        <c:lblAlgn val="ctr"/>
        <c:lblOffset val="100"/>
        <c:noMultiLvlLbl val="0"/>
      </c:catAx>
      <c:valAx>
        <c:axId val="50283233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2830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36-4E5F-924B-0B6A0C71F454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0.99825006999999999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36-4E5F-924B-0B6A0C71F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2833120"/>
        <c:axId val="502831944"/>
      </c:barChart>
      <c:catAx>
        <c:axId val="5028331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2831944"/>
        <c:crosses val="autoZero"/>
        <c:auto val="1"/>
        <c:lblAlgn val="ctr"/>
        <c:lblOffset val="100"/>
        <c:noMultiLvlLbl val="0"/>
      </c:catAx>
      <c:valAx>
        <c:axId val="5028319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2833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2-4041-AA79-796EEB189696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394.86716000000001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52-4041-AA79-796EEB189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2833904"/>
        <c:axId val="502832728"/>
      </c:barChart>
      <c:catAx>
        <c:axId val="5028339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2832728"/>
        <c:crosses val="autoZero"/>
        <c:auto val="1"/>
        <c:lblAlgn val="ctr"/>
        <c:lblOffset val="100"/>
        <c:noMultiLvlLbl val="0"/>
      </c:catAx>
      <c:valAx>
        <c:axId val="5028327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2833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57-4DEF-9B51-3DCD6AFDD0A3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7.1989125999999999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57-4DEF-9B51-3DCD6AFDD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2834296"/>
        <c:axId val="502831160"/>
      </c:barChart>
      <c:catAx>
        <c:axId val="5028342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2831160"/>
        <c:crosses val="autoZero"/>
        <c:auto val="1"/>
        <c:lblAlgn val="ctr"/>
        <c:lblOffset val="100"/>
        <c:noMultiLvlLbl val="0"/>
      </c:catAx>
      <c:valAx>
        <c:axId val="5028311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2834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FF-4B1E-81E8-1AFA7A8B6721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0.9813172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FF-4B1E-81E8-1AFA7A8B6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2836256"/>
        <c:axId val="503041160"/>
      </c:barChart>
      <c:catAx>
        <c:axId val="502836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3041160"/>
        <c:crosses val="autoZero"/>
        <c:auto val="1"/>
        <c:lblAlgn val="ctr"/>
        <c:lblOffset val="100"/>
        <c:noMultiLvlLbl val="0"/>
      </c:catAx>
      <c:valAx>
        <c:axId val="5030411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2836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E7-417D-9B04-6C791B520BD6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0.48957332999999997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E7-417D-9B04-6C791B520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3040376"/>
        <c:axId val="503044688"/>
      </c:barChart>
      <c:catAx>
        <c:axId val="5030403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3044688"/>
        <c:crosses val="autoZero"/>
        <c:auto val="1"/>
        <c:lblAlgn val="ctr"/>
        <c:lblOffset val="100"/>
        <c:noMultiLvlLbl val="0"/>
      </c:catAx>
      <c:valAx>
        <c:axId val="5030446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3040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2F-414D-99A7-E94BDFE69A5D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781.32180000000005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2F-414D-99A7-E94BDFE69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3039984"/>
        <c:axId val="503038024"/>
      </c:barChart>
      <c:catAx>
        <c:axId val="5030399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3038024"/>
        <c:crosses val="autoZero"/>
        <c:auto val="1"/>
        <c:lblAlgn val="ctr"/>
        <c:lblOffset val="100"/>
        <c:noMultiLvlLbl val="0"/>
      </c:catAx>
      <c:valAx>
        <c:axId val="5030380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3039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0F-4E8F-B210-074DACD32093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2222.7498000000001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0F-4E8F-B210-074DACD32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3039592"/>
        <c:axId val="503042728"/>
      </c:barChart>
      <c:catAx>
        <c:axId val="50303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3042728"/>
        <c:crosses val="autoZero"/>
        <c:auto val="1"/>
        <c:lblAlgn val="ctr"/>
        <c:lblOffset val="100"/>
        <c:noMultiLvlLbl val="0"/>
      </c:catAx>
      <c:valAx>
        <c:axId val="503042728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3039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E7-43CC-8393-DBB3E8095EF4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46.280501999999998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E7-43CC-8393-DBB3E8095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3043120"/>
        <c:axId val="503043904"/>
      </c:barChart>
      <c:catAx>
        <c:axId val="5030431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3043904"/>
        <c:crosses val="autoZero"/>
        <c:auto val="1"/>
        <c:lblAlgn val="ctr"/>
        <c:lblOffset val="100"/>
        <c:noMultiLvlLbl val="0"/>
      </c:catAx>
      <c:valAx>
        <c:axId val="5030439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3043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29-4101-8463-5B1B94616562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86.309920000000005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29-4101-8463-5B1B94616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3045080"/>
        <c:axId val="503037632"/>
      </c:barChart>
      <c:catAx>
        <c:axId val="5030450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3037632"/>
        <c:crosses val="autoZero"/>
        <c:auto val="1"/>
        <c:lblAlgn val="ctr"/>
        <c:lblOffset val="100"/>
        <c:noMultiLvlLbl val="0"/>
      </c:catAx>
      <c:valAx>
        <c:axId val="5030376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30450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C6-45AD-86DE-B9245D74C102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6.3135349999999999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C6-45AD-86DE-B9245D74C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3039200"/>
        <c:axId val="503041944"/>
      </c:barChart>
      <c:catAx>
        <c:axId val="5030392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3041944"/>
        <c:crosses val="autoZero"/>
        <c:auto val="1"/>
        <c:lblAlgn val="ctr"/>
        <c:lblOffset val="100"/>
        <c:noMultiLvlLbl val="0"/>
      </c:catAx>
      <c:valAx>
        <c:axId val="50304194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3039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5D-42DF-AF6A-638482E1CB73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622.42553999999996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5D-42DF-AF6A-638482E1CB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3544184"/>
        <c:axId val="503548888"/>
      </c:barChart>
      <c:catAx>
        <c:axId val="5035441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3548888"/>
        <c:crosses val="autoZero"/>
        <c:auto val="1"/>
        <c:lblAlgn val="ctr"/>
        <c:lblOffset val="100"/>
        <c:noMultiLvlLbl val="0"/>
      </c:catAx>
      <c:valAx>
        <c:axId val="503548888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3544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BA-4C66-BCAC-38D5419C22D7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6.1069865000000001E-2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BA-4C66-BCAC-38D5419C2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3546144"/>
        <c:axId val="503544968"/>
      </c:barChart>
      <c:catAx>
        <c:axId val="5035461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3544968"/>
        <c:crosses val="autoZero"/>
        <c:auto val="1"/>
        <c:lblAlgn val="ctr"/>
        <c:lblOffset val="100"/>
        <c:noMultiLvlLbl val="0"/>
      </c:catAx>
      <c:valAx>
        <c:axId val="5035449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35461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81-472F-AC4D-EC9AA574749B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2.5280687999999998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81-472F-AC4D-EC9AA5747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3548104"/>
        <c:axId val="503542224"/>
      </c:barChart>
      <c:catAx>
        <c:axId val="5035481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3542224"/>
        <c:crosses val="autoZero"/>
        <c:auto val="1"/>
        <c:lblAlgn val="ctr"/>
        <c:lblOffset val="100"/>
        <c:noMultiLvlLbl val="0"/>
      </c:catAx>
      <c:valAx>
        <c:axId val="50354222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35481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25-4905-B608-FFB0A1940064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64.029839999999993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25-4905-B608-FFB0A1940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3546928"/>
        <c:axId val="503547320"/>
      </c:barChart>
      <c:catAx>
        <c:axId val="5035469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3547320"/>
        <c:crosses val="autoZero"/>
        <c:auto val="1"/>
        <c:lblAlgn val="ctr"/>
        <c:lblOffset val="100"/>
        <c:noMultiLvlLbl val="0"/>
      </c:catAx>
      <c:valAx>
        <c:axId val="5035473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3546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CF-41BD-93B2-635CE5A36B08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53.708157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CF-41BD-93B2-635CE5A36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3544576"/>
        <c:axId val="503547712"/>
      </c:barChart>
      <c:catAx>
        <c:axId val="503544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3547712"/>
        <c:crosses val="autoZero"/>
        <c:auto val="1"/>
        <c:lblAlgn val="ctr"/>
        <c:lblOffset val="100"/>
        <c:noMultiLvlLbl val="0"/>
      </c:catAx>
      <c:valAx>
        <c:axId val="5035477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3544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D-45BA-87BE-703CD6250D15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6.1740000000000004</c:v>
                </c:pt>
                <c:pt idx="1">
                  <c:v>15.055999999999999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D-45BA-87BE-703CD6250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03548496"/>
        <c:axId val="503545752"/>
      </c:barChart>
      <c:catAx>
        <c:axId val="5035484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3545752"/>
        <c:crosses val="autoZero"/>
        <c:auto val="1"/>
        <c:lblAlgn val="ctr"/>
        <c:lblOffset val="100"/>
        <c:noMultiLvlLbl val="0"/>
      </c:catAx>
      <c:valAx>
        <c:axId val="5035457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3548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>
              <c:ext xmlns:c16="http://schemas.microsoft.com/office/drawing/2014/chart" uri="{C3380CC4-5D6E-409C-BE32-E72D297353CC}">
                <c16:uniqueId val="{00000001-8681-4B26-9C59-24624B892933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3-8681-4B26-9C59-24624B892933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>
              <c:ext xmlns:c16="http://schemas.microsoft.com/office/drawing/2014/chart" uri="{C3380CC4-5D6E-409C-BE32-E72D297353CC}">
                <c16:uniqueId val="{00000005-8681-4B26-9C59-24624B892933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5.2177258000000002</c:v>
                </c:pt>
                <c:pt idx="1">
                  <c:v>6.6715479999999996</c:v>
                </c:pt>
                <c:pt idx="2">
                  <c:v>9.2373139999999996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81-4B26-9C59-24624B89293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89-45F9-988F-4652DECEC832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295.39566000000002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89-45F9-988F-4652DECEC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3549280"/>
        <c:axId val="504142000"/>
      </c:barChart>
      <c:catAx>
        <c:axId val="5035492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4142000"/>
        <c:crosses val="autoZero"/>
        <c:auto val="1"/>
        <c:lblAlgn val="ctr"/>
        <c:lblOffset val="100"/>
        <c:noMultiLvlLbl val="0"/>
      </c:catAx>
      <c:valAx>
        <c:axId val="50414200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35492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5B-486E-A7BD-FC3EF41AD5EB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12.653295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5B-486E-A7BD-FC3EF41AD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4143176"/>
        <c:axId val="504138472"/>
      </c:barChart>
      <c:catAx>
        <c:axId val="5041431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4138472"/>
        <c:crosses val="autoZero"/>
        <c:auto val="1"/>
        <c:lblAlgn val="ctr"/>
        <c:lblOffset val="100"/>
        <c:noMultiLvlLbl val="0"/>
      </c:catAx>
      <c:valAx>
        <c:axId val="5041384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4143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EA-4D9E-AD7E-11E544BC15B7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77.436999999999998</c:v>
                </c:pt>
                <c:pt idx="1">
                  <c:v>8.6920000000000002</c:v>
                </c:pt>
                <c:pt idx="2">
                  <c:v>13.871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EA-4D9E-AD7E-11E544BC1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04139256"/>
        <c:axId val="504139648"/>
      </c:barChart>
      <c:catAx>
        <c:axId val="504139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4139648"/>
        <c:crosses val="autoZero"/>
        <c:auto val="1"/>
        <c:lblAlgn val="ctr"/>
        <c:lblOffset val="100"/>
        <c:noMultiLvlLbl val="0"/>
      </c:catAx>
      <c:valAx>
        <c:axId val="50413964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4139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A3-48BA-993B-7C6A837F2CA5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1338.8157000000001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A3-48BA-993B-7C6A837F2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4140040"/>
        <c:axId val="504140824"/>
      </c:barChart>
      <c:catAx>
        <c:axId val="5041400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4140824"/>
        <c:crosses val="autoZero"/>
        <c:auto val="1"/>
        <c:lblAlgn val="ctr"/>
        <c:lblOffset val="100"/>
        <c:noMultiLvlLbl val="0"/>
      </c:catAx>
      <c:valAx>
        <c:axId val="50414082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4140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27-4B08-87C6-B7E838AC991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67.835364999999996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27-4B08-87C6-B7E838AC9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4141608"/>
        <c:axId val="504142784"/>
      </c:barChart>
      <c:catAx>
        <c:axId val="5041416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4142784"/>
        <c:crosses val="autoZero"/>
        <c:auto val="1"/>
        <c:lblAlgn val="ctr"/>
        <c:lblOffset val="100"/>
        <c:noMultiLvlLbl val="0"/>
      </c:catAx>
      <c:valAx>
        <c:axId val="50414278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4141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A9-48C1-B7B0-8D21FB25D560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324.58936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A9-48C1-B7B0-8D21FB25D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4136120"/>
        <c:axId val="504136512"/>
      </c:barChart>
      <c:catAx>
        <c:axId val="5041361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4136512"/>
        <c:crosses val="autoZero"/>
        <c:auto val="1"/>
        <c:lblAlgn val="ctr"/>
        <c:lblOffset val="100"/>
        <c:noMultiLvlLbl val="0"/>
      </c:catAx>
      <c:valAx>
        <c:axId val="5041365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4136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15-471D-B39B-617C31091AAC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3972.759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15-471D-B39B-617C31091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4137296"/>
        <c:axId val="504137688"/>
      </c:barChart>
      <c:catAx>
        <c:axId val="5041372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4137688"/>
        <c:crosses val="autoZero"/>
        <c:auto val="1"/>
        <c:lblAlgn val="ctr"/>
        <c:lblOffset val="100"/>
        <c:noMultiLvlLbl val="0"/>
      </c:catAx>
      <c:valAx>
        <c:axId val="5041376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4137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19-4560-8A3F-F5624A6148C8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9.9153529999999996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19-4560-8A3F-F5624A614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4686784"/>
        <c:axId val="504691096"/>
      </c:barChart>
      <c:catAx>
        <c:axId val="5046867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4691096"/>
        <c:crosses val="autoZero"/>
        <c:auto val="1"/>
        <c:lblAlgn val="ctr"/>
        <c:lblOffset val="100"/>
        <c:noMultiLvlLbl val="0"/>
      </c:catAx>
      <c:valAx>
        <c:axId val="5046910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46867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60-4D30-B64A-A9FFFADC2166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0.99825006999999999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60-4D30-B64A-A9FFFADC2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4685216"/>
        <c:axId val="504690312"/>
      </c:barChart>
      <c:catAx>
        <c:axId val="5046852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4690312"/>
        <c:crosses val="autoZero"/>
        <c:auto val="1"/>
        <c:lblAlgn val="ctr"/>
        <c:lblOffset val="100"/>
        <c:noMultiLvlLbl val="0"/>
      </c:catAx>
      <c:valAx>
        <c:axId val="5046903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4685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GrpSpPr/>
      </xdr:nvGrpSpPr>
      <xdr:grpSpPr>
        <a:xfrm rot="989593">
          <a:off x="8147405" y="32645571"/>
          <a:ext cx="319199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:a16="http://schemas.microsoft.com/office/drawing/2014/main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:a16="http://schemas.microsoft.com/office/drawing/2014/main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:a16="http://schemas.microsoft.com/office/drawing/2014/main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:a16="http://schemas.microsoft.com/office/drawing/2014/main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:a16="http://schemas.microsoft.com/office/drawing/2014/main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:a16="http://schemas.microsoft.com/office/drawing/2014/main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GrpSpPr/>
      </xdr:nvGrpSpPr>
      <xdr:grpSpPr>
        <a:xfrm rot="20406011">
          <a:off x="7831269" y="32735938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:a16="http://schemas.microsoft.com/office/drawing/2014/main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:a16="http://schemas.microsoft.com/office/drawing/2014/main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:a16="http://schemas.microsoft.com/office/drawing/2014/main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:a16="http://schemas.microsoft.com/office/drawing/2014/main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:a16="http://schemas.microsoft.com/office/drawing/2014/main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:a16="http://schemas.microsoft.com/office/drawing/2014/main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>
          <a:extLst>
            <a:ext uri="{FF2B5EF4-FFF2-40B4-BE49-F238E27FC236}">
              <a16:creationId xmlns:a16="http://schemas.microsoft.com/office/drawing/2014/main" id="{00000000-0008-0000-0500-00004E000000}"/>
            </a:ext>
          </a:extLst>
        </xdr:cNvPr>
        <xdr:cNvGrpSpPr/>
      </xdr:nvGrpSpPr>
      <xdr:grpSpPr>
        <a:xfrm>
          <a:off x="4780988" y="41846687"/>
          <a:ext cx="362958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:a16="http://schemas.microsoft.com/office/drawing/2014/main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:a16="http://schemas.microsoft.com/office/drawing/2014/main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:a16="http://schemas.microsoft.com/office/drawing/2014/main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>
          <a:extLst>
            <a:ext uri="{FF2B5EF4-FFF2-40B4-BE49-F238E27FC236}">
              <a16:creationId xmlns:a16="http://schemas.microsoft.com/office/drawing/2014/main" id="{00000000-0008-0000-0500-00004F000000}"/>
            </a:ext>
          </a:extLst>
        </xdr:cNvPr>
        <xdr:cNvGrpSpPr/>
      </xdr:nvGrpSpPr>
      <xdr:grpSpPr>
        <a:xfrm rot="989593">
          <a:off x="5004045" y="45135648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:a16="http://schemas.microsoft.com/office/drawing/2014/main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:a16="http://schemas.microsoft.com/office/drawing/2014/main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:a16="http://schemas.microsoft.com/office/drawing/2014/main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:a16="http://schemas.microsoft.com/office/drawing/2014/main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:a16="http://schemas.microsoft.com/office/drawing/2014/main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:a16="http://schemas.microsoft.com/office/drawing/2014/main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:a16="http://schemas.microsoft.com/office/drawing/2014/main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GrpSpPr/>
      </xdr:nvGrpSpPr>
      <xdr:grpSpPr>
        <a:xfrm rot="20406011">
          <a:off x="4777163" y="45031034"/>
          <a:ext cx="269954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:a16="http://schemas.microsoft.com/office/drawing/2014/main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:a16="http://schemas.microsoft.com/office/drawing/2014/main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:a16="http://schemas.microsoft.com/office/drawing/2014/main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:a16="http://schemas.microsoft.com/office/drawing/2014/main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:a16="http://schemas.microsoft.com/office/drawing/2014/main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:a16="http://schemas.microsoft.com/office/drawing/2014/main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P46"/>
  <sheetViews>
    <sheetView showWhiteSpace="0" zoomScale="55" zoomScaleNormal="55" zoomScalePageLayoutView="40" workbookViewId="0">
      <selection activeCell="B1" sqref="B1"/>
    </sheetView>
  </sheetViews>
  <sheetFormatPr defaultColWidth="9" defaultRowHeight="16.5" x14ac:dyDescent="0.3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 x14ac:dyDescent="0.3">
      <c r="A1" s="47" t="str">
        <f>'DRIs DATA 입력'!A1</f>
        <v>정보</v>
      </c>
      <c r="B1" s="46" t="str">
        <f>'DRIs DATA 입력'!B1</f>
        <v>(설문지 : FFQ 95문항 설문지, 사용자 : 이복희, ID : H1900133)</v>
      </c>
      <c r="C1" s="46"/>
      <c r="D1" s="46"/>
      <c r="E1" s="46"/>
      <c r="F1" s="46"/>
      <c r="G1" s="47" t="str">
        <f>'DRIs DATA 입력'!G1</f>
        <v>출력시각</v>
      </c>
      <c r="H1" s="46" t="str">
        <f>'DRIs DATA 입력'!H1</f>
        <v>2020년 03월 18일 15:25:23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</row>
    <row r="2" spans="1:62" x14ac:dyDescent="0.3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</row>
    <row r="3" spans="1:62" x14ac:dyDescent="0.3">
      <c r="A3" s="69" t="s">
        <v>197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46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</row>
    <row r="4" spans="1:62" x14ac:dyDescent="0.3">
      <c r="A4" s="67" t="s">
        <v>56</v>
      </c>
      <c r="B4" s="67"/>
      <c r="C4" s="67"/>
      <c r="D4" s="46"/>
      <c r="E4" s="64" t="s">
        <v>198</v>
      </c>
      <c r="F4" s="65"/>
      <c r="G4" s="65"/>
      <c r="H4" s="66"/>
      <c r="I4" s="46"/>
      <c r="J4" s="64" t="s">
        <v>199</v>
      </c>
      <c r="K4" s="65"/>
      <c r="L4" s="66"/>
      <c r="M4" s="46"/>
      <c r="N4" s="67" t="s">
        <v>200</v>
      </c>
      <c r="O4" s="67"/>
      <c r="P4" s="67"/>
      <c r="Q4" s="67"/>
      <c r="R4" s="67"/>
      <c r="S4" s="67"/>
      <c r="T4" s="46"/>
      <c r="U4" s="67" t="s">
        <v>201</v>
      </c>
      <c r="V4" s="67"/>
      <c r="W4" s="67"/>
      <c r="X4" s="67"/>
      <c r="Y4" s="67"/>
      <c r="Z4" s="67"/>
      <c r="AA4" s="46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</row>
    <row r="5" spans="1:62" x14ac:dyDescent="0.3">
      <c r="A5" s="59"/>
      <c r="B5" s="59" t="s">
        <v>202</v>
      </c>
      <c r="C5" s="59" t="s">
        <v>203</v>
      </c>
      <c r="D5" s="46"/>
      <c r="E5" s="59"/>
      <c r="F5" s="59" t="s">
        <v>204</v>
      </c>
      <c r="G5" s="59" t="s">
        <v>205</v>
      </c>
      <c r="H5" s="59" t="s">
        <v>200</v>
      </c>
      <c r="I5" s="46"/>
      <c r="J5" s="59"/>
      <c r="K5" s="59" t="s">
        <v>206</v>
      </c>
      <c r="L5" s="59" t="s">
        <v>207</v>
      </c>
      <c r="M5" s="46"/>
      <c r="N5" s="59"/>
      <c r="O5" s="59" t="s">
        <v>208</v>
      </c>
      <c r="P5" s="59" t="s">
        <v>209</v>
      </c>
      <c r="Q5" s="59" t="s">
        <v>210</v>
      </c>
      <c r="R5" s="59" t="s">
        <v>211</v>
      </c>
      <c r="S5" s="59" t="s">
        <v>203</v>
      </c>
      <c r="T5" s="46"/>
      <c r="U5" s="59"/>
      <c r="V5" s="59" t="s">
        <v>208</v>
      </c>
      <c r="W5" s="59" t="s">
        <v>209</v>
      </c>
      <c r="X5" s="59" t="s">
        <v>210</v>
      </c>
      <c r="Y5" s="59" t="s">
        <v>211</v>
      </c>
      <c r="Z5" s="59" t="s">
        <v>203</v>
      </c>
      <c r="AA5" s="46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</row>
    <row r="6" spans="1:62" x14ac:dyDescent="0.3">
      <c r="A6" s="59" t="s">
        <v>56</v>
      </c>
      <c r="B6" s="59">
        <f>'DRIs DATA 입력'!B6</f>
        <v>1800</v>
      </c>
      <c r="C6" s="59">
        <f>'DRIs DATA 입력'!C6</f>
        <v>1338.8157000000001</v>
      </c>
      <c r="D6" s="46"/>
      <c r="E6" s="59" t="s">
        <v>215</v>
      </c>
      <c r="F6" s="59">
        <v>65</v>
      </c>
      <c r="G6" s="59">
        <v>30</v>
      </c>
      <c r="H6" s="59">
        <v>20</v>
      </c>
      <c r="I6" s="46"/>
      <c r="J6" s="59" t="s">
        <v>212</v>
      </c>
      <c r="K6" s="59">
        <v>0.1</v>
      </c>
      <c r="L6" s="59">
        <v>4</v>
      </c>
      <c r="M6" s="46"/>
      <c r="N6" s="59" t="s">
        <v>213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41.540455000000001</v>
      </c>
      <c r="T6" s="46"/>
      <c r="U6" s="59" t="s">
        <v>214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16.820805</v>
      </c>
      <c r="AA6" s="46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</row>
    <row r="7" spans="1:62" x14ac:dyDescent="0.3">
      <c r="A7" s="46"/>
      <c r="B7" s="46"/>
      <c r="C7" s="46"/>
      <c r="D7" s="46"/>
      <c r="E7" s="59" t="s">
        <v>272</v>
      </c>
      <c r="F7" s="59">
        <v>60</v>
      </c>
      <c r="G7" s="59">
        <v>27</v>
      </c>
      <c r="H7" s="59">
        <v>13</v>
      </c>
      <c r="I7" s="46"/>
      <c r="J7" s="59" t="s">
        <v>272</v>
      </c>
      <c r="K7" s="59">
        <v>0.55000000000000004</v>
      </c>
      <c r="L7" s="59">
        <v>7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</row>
    <row r="8" spans="1:62" x14ac:dyDescent="0.3">
      <c r="A8" s="46"/>
      <c r="B8" s="46"/>
      <c r="C8" s="46"/>
      <c r="D8" s="46"/>
      <c r="E8" s="59" t="s">
        <v>216</v>
      </c>
      <c r="F8" s="59">
        <f>'DRIs DATA 입력'!F8</f>
        <v>77.436999999999998</v>
      </c>
      <c r="G8" s="59">
        <f>'DRIs DATA 입력'!G8</f>
        <v>8.6920000000000002</v>
      </c>
      <c r="H8" s="59">
        <f>'DRIs DATA 입력'!H8</f>
        <v>13.871</v>
      </c>
      <c r="I8" s="46"/>
      <c r="J8" s="59" t="s">
        <v>216</v>
      </c>
      <c r="K8" s="59">
        <f>'DRIs DATA 입력'!K8</f>
        <v>6.1740000000000004</v>
      </c>
      <c r="L8" s="59">
        <f>'DRIs DATA 입력'!L8</f>
        <v>15.055999999999999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</row>
    <row r="9" spans="1:62" x14ac:dyDescent="0.3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</row>
    <row r="10" spans="1:62" x14ac:dyDescent="0.3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</row>
    <row r="11" spans="1:62" x14ac:dyDescent="0.3">
      <c r="A11" s="47"/>
      <c r="B11" s="47"/>
      <c r="C11" s="47"/>
      <c r="D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</row>
    <row r="12" spans="1:62" x14ac:dyDescent="0.3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</row>
    <row r="13" spans="1:62" x14ac:dyDescent="0.3">
      <c r="A13" s="68" t="s">
        <v>217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</row>
    <row r="14" spans="1:62" x14ac:dyDescent="0.3">
      <c r="A14" s="67" t="s">
        <v>218</v>
      </c>
      <c r="B14" s="67"/>
      <c r="C14" s="67"/>
      <c r="D14" s="67"/>
      <c r="E14" s="67"/>
      <c r="F14" s="67"/>
      <c r="G14" s="46"/>
      <c r="H14" s="67" t="s">
        <v>219</v>
      </c>
      <c r="I14" s="67"/>
      <c r="J14" s="67"/>
      <c r="K14" s="67"/>
      <c r="L14" s="67"/>
      <c r="M14" s="67"/>
      <c r="N14" s="46"/>
      <c r="O14" s="67" t="s">
        <v>220</v>
      </c>
      <c r="P14" s="67"/>
      <c r="Q14" s="67"/>
      <c r="R14" s="67"/>
      <c r="S14" s="67"/>
      <c r="T14" s="67"/>
      <c r="U14" s="46"/>
      <c r="V14" s="67" t="s">
        <v>221</v>
      </c>
      <c r="W14" s="67"/>
      <c r="X14" s="67"/>
      <c r="Y14" s="67"/>
      <c r="Z14" s="67"/>
      <c r="AA14" s="6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</row>
    <row r="15" spans="1:62" x14ac:dyDescent="0.3">
      <c r="A15" s="59"/>
      <c r="B15" s="59" t="s">
        <v>208</v>
      </c>
      <c r="C15" s="59" t="s">
        <v>209</v>
      </c>
      <c r="D15" s="59" t="s">
        <v>210</v>
      </c>
      <c r="E15" s="59" t="s">
        <v>211</v>
      </c>
      <c r="F15" s="59" t="s">
        <v>203</v>
      </c>
      <c r="G15" s="46"/>
      <c r="H15" s="59"/>
      <c r="I15" s="59" t="s">
        <v>208</v>
      </c>
      <c r="J15" s="59" t="s">
        <v>209</v>
      </c>
      <c r="K15" s="59" t="s">
        <v>210</v>
      </c>
      <c r="L15" s="59" t="s">
        <v>211</v>
      </c>
      <c r="M15" s="59" t="s">
        <v>203</v>
      </c>
      <c r="N15" s="46"/>
      <c r="O15" s="59"/>
      <c r="P15" s="59" t="s">
        <v>208</v>
      </c>
      <c r="Q15" s="59" t="s">
        <v>209</v>
      </c>
      <c r="R15" s="59" t="s">
        <v>210</v>
      </c>
      <c r="S15" s="59" t="s">
        <v>211</v>
      </c>
      <c r="T15" s="59" t="s">
        <v>203</v>
      </c>
      <c r="U15" s="46"/>
      <c r="V15" s="59"/>
      <c r="W15" s="59" t="s">
        <v>208</v>
      </c>
      <c r="X15" s="59" t="s">
        <v>209</v>
      </c>
      <c r="Y15" s="59" t="s">
        <v>210</v>
      </c>
      <c r="Z15" s="59" t="s">
        <v>211</v>
      </c>
      <c r="AA15" s="59" t="s">
        <v>203</v>
      </c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</row>
    <row r="16" spans="1:62" x14ac:dyDescent="0.3">
      <c r="A16" s="59" t="s">
        <v>222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295.39566000000002</v>
      </c>
      <c r="G16" s="46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12.653295</v>
      </c>
      <c r="N16" s="46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0.99590140000000005</v>
      </c>
      <c r="U16" s="46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147.74262999999999</v>
      </c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</row>
    <row r="17" spans="1:62" x14ac:dyDescent="0.3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</row>
    <row r="18" spans="1:62" x14ac:dyDescent="0.3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</row>
    <row r="19" spans="1:62" x14ac:dyDescent="0.3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</row>
    <row r="20" spans="1:62" x14ac:dyDescent="0.3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</row>
    <row r="21" spans="1:62" x14ac:dyDescent="0.3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</row>
    <row r="22" spans="1:62" x14ac:dyDescent="0.3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</row>
    <row r="23" spans="1:62" x14ac:dyDescent="0.3">
      <c r="A23" s="68" t="s">
        <v>223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68"/>
      <c r="BG23" s="68"/>
      <c r="BH23" s="68"/>
      <c r="BI23" s="68"/>
      <c r="BJ23" s="68"/>
    </row>
    <row r="24" spans="1:62" x14ac:dyDescent="0.3">
      <c r="A24" s="67" t="s">
        <v>224</v>
      </c>
      <c r="B24" s="67"/>
      <c r="C24" s="67"/>
      <c r="D24" s="67"/>
      <c r="E24" s="67"/>
      <c r="F24" s="67"/>
      <c r="G24" s="46"/>
      <c r="H24" s="67" t="s">
        <v>225</v>
      </c>
      <c r="I24" s="67"/>
      <c r="J24" s="67"/>
      <c r="K24" s="67"/>
      <c r="L24" s="67"/>
      <c r="M24" s="67"/>
      <c r="N24" s="46"/>
      <c r="O24" s="67" t="s">
        <v>226</v>
      </c>
      <c r="P24" s="67"/>
      <c r="Q24" s="67"/>
      <c r="R24" s="67"/>
      <c r="S24" s="67"/>
      <c r="T24" s="67"/>
      <c r="U24" s="46"/>
      <c r="V24" s="67" t="s">
        <v>227</v>
      </c>
      <c r="W24" s="67"/>
      <c r="X24" s="67"/>
      <c r="Y24" s="67"/>
      <c r="Z24" s="67"/>
      <c r="AA24" s="67"/>
      <c r="AB24" s="46"/>
      <c r="AC24" s="67" t="s">
        <v>228</v>
      </c>
      <c r="AD24" s="67"/>
      <c r="AE24" s="67"/>
      <c r="AF24" s="67"/>
      <c r="AG24" s="67"/>
      <c r="AH24" s="67"/>
      <c r="AI24" s="46"/>
      <c r="AJ24" s="67" t="s">
        <v>229</v>
      </c>
      <c r="AK24" s="67"/>
      <c r="AL24" s="67"/>
      <c r="AM24" s="67"/>
      <c r="AN24" s="67"/>
      <c r="AO24" s="67"/>
      <c r="AP24" s="46"/>
      <c r="AQ24" s="67" t="s">
        <v>230</v>
      </c>
      <c r="AR24" s="67"/>
      <c r="AS24" s="67"/>
      <c r="AT24" s="67"/>
      <c r="AU24" s="67"/>
      <c r="AV24" s="67"/>
      <c r="AW24" s="46"/>
      <c r="AX24" s="67" t="s">
        <v>231</v>
      </c>
      <c r="AY24" s="67"/>
      <c r="AZ24" s="67"/>
      <c r="BA24" s="67"/>
      <c r="BB24" s="67"/>
      <c r="BC24" s="67"/>
      <c r="BD24" s="46"/>
      <c r="BE24" s="67" t="s">
        <v>232</v>
      </c>
      <c r="BF24" s="67"/>
      <c r="BG24" s="67"/>
      <c r="BH24" s="67"/>
      <c r="BI24" s="67"/>
      <c r="BJ24" s="67"/>
    </row>
    <row r="25" spans="1:62" x14ac:dyDescent="0.3">
      <c r="A25" s="59"/>
      <c r="B25" s="59" t="s">
        <v>208</v>
      </c>
      <c r="C25" s="59" t="s">
        <v>209</v>
      </c>
      <c r="D25" s="59" t="s">
        <v>210</v>
      </c>
      <c r="E25" s="59" t="s">
        <v>211</v>
      </c>
      <c r="F25" s="59" t="s">
        <v>203</v>
      </c>
      <c r="G25" s="46"/>
      <c r="H25" s="59"/>
      <c r="I25" s="59" t="s">
        <v>208</v>
      </c>
      <c r="J25" s="59" t="s">
        <v>209</v>
      </c>
      <c r="K25" s="59" t="s">
        <v>210</v>
      </c>
      <c r="L25" s="59" t="s">
        <v>211</v>
      </c>
      <c r="M25" s="59" t="s">
        <v>203</v>
      </c>
      <c r="N25" s="46"/>
      <c r="O25" s="59"/>
      <c r="P25" s="59" t="s">
        <v>208</v>
      </c>
      <c r="Q25" s="59" t="s">
        <v>209</v>
      </c>
      <c r="R25" s="59" t="s">
        <v>210</v>
      </c>
      <c r="S25" s="59" t="s">
        <v>211</v>
      </c>
      <c r="T25" s="59" t="s">
        <v>203</v>
      </c>
      <c r="U25" s="46"/>
      <c r="V25" s="59"/>
      <c r="W25" s="59" t="s">
        <v>208</v>
      </c>
      <c r="X25" s="59" t="s">
        <v>209</v>
      </c>
      <c r="Y25" s="59" t="s">
        <v>210</v>
      </c>
      <c r="Z25" s="59" t="s">
        <v>211</v>
      </c>
      <c r="AA25" s="59" t="s">
        <v>203</v>
      </c>
      <c r="AB25" s="46"/>
      <c r="AC25" s="59"/>
      <c r="AD25" s="59" t="s">
        <v>208</v>
      </c>
      <c r="AE25" s="59" t="s">
        <v>209</v>
      </c>
      <c r="AF25" s="59" t="s">
        <v>210</v>
      </c>
      <c r="AG25" s="59" t="s">
        <v>211</v>
      </c>
      <c r="AH25" s="59" t="s">
        <v>203</v>
      </c>
      <c r="AI25" s="46"/>
      <c r="AJ25" s="59"/>
      <c r="AK25" s="59" t="s">
        <v>208</v>
      </c>
      <c r="AL25" s="59" t="s">
        <v>209</v>
      </c>
      <c r="AM25" s="59" t="s">
        <v>210</v>
      </c>
      <c r="AN25" s="59" t="s">
        <v>211</v>
      </c>
      <c r="AO25" s="59" t="s">
        <v>203</v>
      </c>
      <c r="AP25" s="46"/>
      <c r="AQ25" s="59"/>
      <c r="AR25" s="59" t="s">
        <v>208</v>
      </c>
      <c r="AS25" s="59" t="s">
        <v>209</v>
      </c>
      <c r="AT25" s="59" t="s">
        <v>210</v>
      </c>
      <c r="AU25" s="59" t="s">
        <v>211</v>
      </c>
      <c r="AV25" s="59" t="s">
        <v>203</v>
      </c>
      <c r="AW25" s="46"/>
      <c r="AX25" s="59"/>
      <c r="AY25" s="59" t="s">
        <v>208</v>
      </c>
      <c r="AZ25" s="59" t="s">
        <v>209</v>
      </c>
      <c r="BA25" s="59" t="s">
        <v>210</v>
      </c>
      <c r="BB25" s="59" t="s">
        <v>211</v>
      </c>
      <c r="BC25" s="59" t="s">
        <v>203</v>
      </c>
      <c r="BD25" s="46"/>
      <c r="BE25" s="59"/>
      <c r="BF25" s="59" t="s">
        <v>208</v>
      </c>
      <c r="BG25" s="59" t="s">
        <v>209</v>
      </c>
      <c r="BH25" s="59" t="s">
        <v>210</v>
      </c>
      <c r="BI25" s="59" t="s">
        <v>211</v>
      </c>
      <c r="BJ25" s="59" t="s">
        <v>203</v>
      </c>
    </row>
    <row r="26" spans="1:62" x14ac:dyDescent="0.3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67.835364999999996</v>
      </c>
      <c r="G26" s="46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1.2297035000000001</v>
      </c>
      <c r="N26" s="46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0.84082365000000003</v>
      </c>
      <c r="U26" s="46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10.808541</v>
      </c>
      <c r="AB26" s="46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0.99825006999999999</v>
      </c>
      <c r="AI26" s="46"/>
      <c r="AJ26" s="59" t="s">
        <v>233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394.86716000000001</v>
      </c>
      <c r="AP26" s="46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7.1989125999999999</v>
      </c>
      <c r="AW26" s="46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0.9813172</v>
      </c>
      <c r="BD26" s="46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0.48957332999999997</v>
      </c>
    </row>
    <row r="27" spans="1:62" x14ac:dyDescent="0.3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</row>
    <row r="28" spans="1:62" x14ac:dyDescent="0.3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</row>
    <row r="29" spans="1:62" x14ac:dyDescent="0.3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</row>
    <row r="30" spans="1:62" x14ac:dyDescent="0.3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</row>
    <row r="31" spans="1:62" x14ac:dyDescent="0.3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</row>
    <row r="32" spans="1:62" x14ac:dyDescent="0.3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</row>
    <row r="33" spans="1:68" x14ac:dyDescent="0.3">
      <c r="A33" s="68" t="s">
        <v>234</v>
      </c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9"/>
      <c r="BL33" s="5"/>
      <c r="BM33" s="5"/>
      <c r="BN33" s="5"/>
      <c r="BO33" s="5"/>
      <c r="BP33" s="5"/>
    </row>
    <row r="34" spans="1:68" x14ac:dyDescent="0.3">
      <c r="A34" s="67" t="s">
        <v>235</v>
      </c>
      <c r="B34" s="67"/>
      <c r="C34" s="67"/>
      <c r="D34" s="67"/>
      <c r="E34" s="67"/>
      <c r="F34" s="67"/>
      <c r="G34" s="46"/>
      <c r="H34" s="67" t="s">
        <v>236</v>
      </c>
      <c r="I34" s="67"/>
      <c r="J34" s="67"/>
      <c r="K34" s="67"/>
      <c r="L34" s="67"/>
      <c r="M34" s="67"/>
      <c r="N34" s="46"/>
      <c r="O34" s="67" t="s">
        <v>237</v>
      </c>
      <c r="P34" s="67"/>
      <c r="Q34" s="67"/>
      <c r="R34" s="67"/>
      <c r="S34" s="67"/>
      <c r="T34" s="67"/>
      <c r="U34" s="46"/>
      <c r="V34" s="67" t="s">
        <v>238</v>
      </c>
      <c r="W34" s="67"/>
      <c r="X34" s="67"/>
      <c r="Y34" s="67"/>
      <c r="Z34" s="67"/>
      <c r="AA34" s="67"/>
      <c r="AB34" s="46"/>
      <c r="AC34" s="67" t="s">
        <v>239</v>
      </c>
      <c r="AD34" s="67"/>
      <c r="AE34" s="67"/>
      <c r="AF34" s="67"/>
      <c r="AG34" s="67"/>
      <c r="AH34" s="67"/>
      <c r="AI34" s="46"/>
      <c r="AJ34" s="67" t="s">
        <v>240</v>
      </c>
      <c r="AK34" s="67"/>
      <c r="AL34" s="67"/>
      <c r="AM34" s="67"/>
      <c r="AN34" s="67"/>
      <c r="AO34" s="67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</row>
    <row r="35" spans="1:68" x14ac:dyDescent="0.3">
      <c r="A35" s="59"/>
      <c r="B35" s="59" t="s">
        <v>208</v>
      </c>
      <c r="C35" s="59" t="s">
        <v>209</v>
      </c>
      <c r="D35" s="59" t="s">
        <v>210</v>
      </c>
      <c r="E35" s="59" t="s">
        <v>211</v>
      </c>
      <c r="F35" s="59" t="s">
        <v>203</v>
      </c>
      <c r="G35" s="46"/>
      <c r="H35" s="59"/>
      <c r="I35" s="59" t="s">
        <v>208</v>
      </c>
      <c r="J35" s="59" t="s">
        <v>209</v>
      </c>
      <c r="K35" s="59" t="s">
        <v>210</v>
      </c>
      <c r="L35" s="59" t="s">
        <v>211</v>
      </c>
      <c r="M35" s="59" t="s">
        <v>203</v>
      </c>
      <c r="N35" s="46"/>
      <c r="O35" s="59"/>
      <c r="P35" s="59" t="s">
        <v>208</v>
      </c>
      <c r="Q35" s="59" t="s">
        <v>209</v>
      </c>
      <c r="R35" s="59" t="s">
        <v>210</v>
      </c>
      <c r="S35" s="59" t="s">
        <v>211</v>
      </c>
      <c r="T35" s="59" t="s">
        <v>203</v>
      </c>
      <c r="U35" s="46"/>
      <c r="V35" s="59"/>
      <c r="W35" s="59" t="s">
        <v>208</v>
      </c>
      <c r="X35" s="59" t="s">
        <v>209</v>
      </c>
      <c r="Y35" s="59" t="s">
        <v>210</v>
      </c>
      <c r="Z35" s="59" t="s">
        <v>211</v>
      </c>
      <c r="AA35" s="59" t="s">
        <v>203</v>
      </c>
      <c r="AB35" s="46"/>
      <c r="AC35" s="59"/>
      <c r="AD35" s="59" t="s">
        <v>208</v>
      </c>
      <c r="AE35" s="59" t="s">
        <v>209</v>
      </c>
      <c r="AF35" s="59" t="s">
        <v>210</v>
      </c>
      <c r="AG35" s="59" t="s">
        <v>211</v>
      </c>
      <c r="AH35" s="59" t="s">
        <v>203</v>
      </c>
      <c r="AI35" s="46"/>
      <c r="AJ35" s="59"/>
      <c r="AK35" s="59" t="s">
        <v>208</v>
      </c>
      <c r="AL35" s="59" t="s">
        <v>209</v>
      </c>
      <c r="AM35" s="59" t="s">
        <v>210</v>
      </c>
      <c r="AN35" s="59" t="s">
        <v>211</v>
      </c>
      <c r="AO35" s="59" t="s">
        <v>203</v>
      </c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</row>
    <row r="36" spans="1:68" x14ac:dyDescent="0.3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324.58936</v>
      </c>
      <c r="G36" s="46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781.32180000000005</v>
      </c>
      <c r="N36" s="46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3972.759</v>
      </c>
      <c r="U36" s="46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2222.7498000000001</v>
      </c>
      <c r="AB36" s="46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46.280501999999998</v>
      </c>
      <c r="AI36" s="46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86.309920000000005</v>
      </c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</row>
    <row r="37" spans="1:68" x14ac:dyDescent="0.3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</row>
    <row r="38" spans="1:68" x14ac:dyDescent="0.3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</row>
    <row r="39" spans="1:68" x14ac:dyDescent="0.3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</row>
    <row r="40" spans="1:68" x14ac:dyDescent="0.3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</row>
    <row r="41" spans="1:68" x14ac:dyDescent="0.3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</row>
    <row r="42" spans="1:68" x14ac:dyDescent="0.3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</row>
    <row r="43" spans="1:68" x14ac:dyDescent="0.3">
      <c r="A43" s="68" t="s">
        <v>241</v>
      </c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/>
      <c r="BB43" s="68"/>
      <c r="BC43" s="68"/>
      <c r="BD43" s="68"/>
      <c r="BE43" s="68"/>
      <c r="BF43" s="68"/>
      <c r="BG43" s="68"/>
      <c r="BH43" s="68"/>
      <c r="BI43" s="68"/>
      <c r="BJ43" s="68"/>
      <c r="BK43" s="46"/>
    </row>
    <row r="44" spans="1:68" x14ac:dyDescent="0.3">
      <c r="A44" s="67" t="s">
        <v>242</v>
      </c>
      <c r="B44" s="67"/>
      <c r="C44" s="67"/>
      <c r="D44" s="67"/>
      <c r="E44" s="67"/>
      <c r="F44" s="67"/>
      <c r="G44" s="46"/>
      <c r="H44" s="67" t="s">
        <v>243</v>
      </c>
      <c r="I44" s="67"/>
      <c r="J44" s="67"/>
      <c r="K44" s="67"/>
      <c r="L44" s="67"/>
      <c r="M44" s="67"/>
      <c r="N44" s="46"/>
      <c r="O44" s="67" t="s">
        <v>244</v>
      </c>
      <c r="P44" s="67"/>
      <c r="Q44" s="67"/>
      <c r="R44" s="67"/>
      <c r="S44" s="67"/>
      <c r="T44" s="67"/>
      <c r="U44" s="46"/>
      <c r="V44" s="67" t="s">
        <v>245</v>
      </c>
      <c r="W44" s="67"/>
      <c r="X44" s="67"/>
      <c r="Y44" s="67"/>
      <c r="Z44" s="67"/>
      <c r="AA44" s="67"/>
      <c r="AB44" s="46"/>
      <c r="AC44" s="67" t="s">
        <v>246</v>
      </c>
      <c r="AD44" s="67"/>
      <c r="AE44" s="67"/>
      <c r="AF44" s="67"/>
      <c r="AG44" s="67"/>
      <c r="AH44" s="67"/>
      <c r="AI44" s="46"/>
      <c r="AJ44" s="67" t="s">
        <v>247</v>
      </c>
      <c r="AK44" s="67"/>
      <c r="AL44" s="67"/>
      <c r="AM44" s="67"/>
      <c r="AN44" s="67"/>
      <c r="AO44" s="67"/>
      <c r="AP44" s="46"/>
      <c r="AQ44" s="67" t="s">
        <v>248</v>
      </c>
      <c r="AR44" s="67"/>
      <c r="AS44" s="67"/>
      <c r="AT44" s="67"/>
      <c r="AU44" s="67"/>
      <c r="AV44" s="67"/>
      <c r="AW44" s="46"/>
      <c r="AX44" s="67" t="s">
        <v>249</v>
      </c>
      <c r="AY44" s="67"/>
      <c r="AZ44" s="67"/>
      <c r="BA44" s="67"/>
      <c r="BB44" s="67"/>
      <c r="BC44" s="67"/>
      <c r="BD44" s="46"/>
      <c r="BE44" s="67" t="s">
        <v>250</v>
      </c>
      <c r="BF44" s="67"/>
      <c r="BG44" s="67"/>
      <c r="BH44" s="67"/>
      <c r="BI44" s="67"/>
      <c r="BJ44" s="67"/>
      <c r="BK44" s="46"/>
    </row>
    <row r="45" spans="1:68" x14ac:dyDescent="0.3">
      <c r="A45" s="59"/>
      <c r="B45" s="59" t="s">
        <v>208</v>
      </c>
      <c r="C45" s="59" t="s">
        <v>209</v>
      </c>
      <c r="D45" s="59" t="s">
        <v>210</v>
      </c>
      <c r="E45" s="59" t="s">
        <v>211</v>
      </c>
      <c r="F45" s="59" t="s">
        <v>203</v>
      </c>
      <c r="G45" s="46"/>
      <c r="H45" s="59"/>
      <c r="I45" s="59" t="s">
        <v>208</v>
      </c>
      <c r="J45" s="59" t="s">
        <v>209</v>
      </c>
      <c r="K45" s="59" t="s">
        <v>210</v>
      </c>
      <c r="L45" s="59" t="s">
        <v>211</v>
      </c>
      <c r="M45" s="59" t="s">
        <v>203</v>
      </c>
      <c r="N45" s="46"/>
      <c r="O45" s="59"/>
      <c r="P45" s="59" t="s">
        <v>208</v>
      </c>
      <c r="Q45" s="59" t="s">
        <v>209</v>
      </c>
      <c r="R45" s="59" t="s">
        <v>210</v>
      </c>
      <c r="S45" s="59" t="s">
        <v>211</v>
      </c>
      <c r="T45" s="59" t="s">
        <v>203</v>
      </c>
      <c r="U45" s="46"/>
      <c r="V45" s="59"/>
      <c r="W45" s="59" t="s">
        <v>208</v>
      </c>
      <c r="X45" s="59" t="s">
        <v>209</v>
      </c>
      <c r="Y45" s="59" t="s">
        <v>210</v>
      </c>
      <c r="Z45" s="59" t="s">
        <v>211</v>
      </c>
      <c r="AA45" s="59" t="s">
        <v>203</v>
      </c>
      <c r="AB45" s="46"/>
      <c r="AC45" s="59"/>
      <c r="AD45" s="59" t="s">
        <v>208</v>
      </c>
      <c r="AE45" s="59" t="s">
        <v>209</v>
      </c>
      <c r="AF45" s="59" t="s">
        <v>210</v>
      </c>
      <c r="AG45" s="59" t="s">
        <v>211</v>
      </c>
      <c r="AH45" s="59" t="s">
        <v>203</v>
      </c>
      <c r="AI45" s="46"/>
      <c r="AJ45" s="59"/>
      <c r="AK45" s="59" t="s">
        <v>208</v>
      </c>
      <c r="AL45" s="59" t="s">
        <v>209</v>
      </c>
      <c r="AM45" s="59" t="s">
        <v>210</v>
      </c>
      <c r="AN45" s="59" t="s">
        <v>211</v>
      </c>
      <c r="AO45" s="59" t="s">
        <v>203</v>
      </c>
      <c r="AP45" s="46"/>
      <c r="AQ45" s="59"/>
      <c r="AR45" s="59" t="s">
        <v>208</v>
      </c>
      <c r="AS45" s="59" t="s">
        <v>209</v>
      </c>
      <c r="AT45" s="59" t="s">
        <v>210</v>
      </c>
      <c r="AU45" s="59" t="s">
        <v>211</v>
      </c>
      <c r="AV45" s="59" t="s">
        <v>203</v>
      </c>
      <c r="AW45" s="46"/>
      <c r="AX45" s="59"/>
      <c r="AY45" s="59" t="s">
        <v>208</v>
      </c>
      <c r="AZ45" s="59" t="s">
        <v>209</v>
      </c>
      <c r="BA45" s="59" t="s">
        <v>210</v>
      </c>
      <c r="BB45" s="59" t="s">
        <v>211</v>
      </c>
      <c r="BC45" s="59" t="s">
        <v>203</v>
      </c>
      <c r="BD45" s="46"/>
      <c r="BE45" s="59"/>
      <c r="BF45" s="59" t="s">
        <v>208</v>
      </c>
      <c r="BG45" s="59" t="s">
        <v>209</v>
      </c>
      <c r="BH45" s="59" t="s">
        <v>210</v>
      </c>
      <c r="BI45" s="59" t="s">
        <v>211</v>
      </c>
      <c r="BJ45" s="59" t="s">
        <v>203</v>
      </c>
      <c r="BK45" s="46"/>
    </row>
    <row r="46" spans="1:68" x14ac:dyDescent="0.3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9.9153529999999996</v>
      </c>
      <c r="G46" s="46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6.3135349999999999</v>
      </c>
      <c r="N46" s="46"/>
      <c r="O46" s="59" t="s">
        <v>251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622.42553999999996</v>
      </c>
      <c r="U46" s="46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6.1069865000000001E-2</v>
      </c>
      <c r="AB46" s="46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2.5280687999999998</v>
      </c>
      <c r="AI46" s="46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64.029839999999993</v>
      </c>
      <c r="AP46" s="46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53.708157</v>
      </c>
      <c r="AW46" s="46"/>
      <c r="AX46" s="59" t="s">
        <v>252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46"/>
      <c r="BE46" s="59" t="s">
        <v>253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46"/>
    </row>
  </sheetData>
  <mergeCells count="38"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J4:L4"/>
    <mergeCell ref="A14:F14"/>
    <mergeCell ref="H14:M14"/>
    <mergeCell ref="O14:T14"/>
    <mergeCell ref="V14:AA14"/>
    <mergeCell ref="A13:A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BP46"/>
  <sheetViews>
    <sheetView showWhiteSpace="0" zoomScale="55" zoomScaleNormal="55" zoomScalePageLayoutView="40" workbookViewId="0">
      <selection sqref="A1:BJ46"/>
    </sheetView>
  </sheetViews>
  <sheetFormatPr defaultColWidth="9" defaultRowHeight="16.5" x14ac:dyDescent="0.3"/>
  <cols>
    <col min="1" max="2" width="9" style="62" customWidth="1"/>
    <col min="3" max="13" width="9" style="62"/>
    <col min="14" max="19" width="9" style="62" customWidth="1"/>
    <col min="20" max="20" width="9" style="62"/>
    <col min="21" max="21" width="9" style="62" customWidth="1"/>
    <col min="22" max="16384" width="9" style="62"/>
  </cols>
  <sheetData>
    <row r="1" spans="1:27" x14ac:dyDescent="0.3">
      <c r="A1" s="158" t="s">
        <v>276</v>
      </c>
      <c r="B1" s="157" t="s">
        <v>277</v>
      </c>
      <c r="C1" s="157"/>
      <c r="D1" s="157"/>
      <c r="E1" s="157"/>
      <c r="F1" s="157"/>
      <c r="G1" s="158" t="s">
        <v>278</v>
      </c>
      <c r="H1" s="157" t="s">
        <v>279</v>
      </c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  <c r="AA1" s="157"/>
    </row>
    <row r="3" spans="1:27" x14ac:dyDescent="0.3">
      <c r="A3" s="69" t="s">
        <v>197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157"/>
    </row>
    <row r="4" spans="1:27" x14ac:dyDescent="0.3">
      <c r="A4" s="67" t="s">
        <v>56</v>
      </c>
      <c r="B4" s="67"/>
      <c r="C4" s="67"/>
      <c r="D4" s="157"/>
      <c r="E4" s="64" t="s">
        <v>198</v>
      </c>
      <c r="F4" s="65"/>
      <c r="G4" s="65"/>
      <c r="H4" s="66"/>
      <c r="I4" s="157"/>
      <c r="J4" s="64" t="s">
        <v>199</v>
      </c>
      <c r="K4" s="65"/>
      <c r="L4" s="66"/>
      <c r="M4" s="157"/>
      <c r="N4" s="67" t="s">
        <v>200</v>
      </c>
      <c r="O4" s="67"/>
      <c r="P4" s="67"/>
      <c r="Q4" s="67"/>
      <c r="R4" s="67"/>
      <c r="S4" s="67"/>
      <c r="T4" s="157"/>
      <c r="U4" s="67" t="s">
        <v>201</v>
      </c>
      <c r="V4" s="67"/>
      <c r="W4" s="67"/>
      <c r="X4" s="67"/>
      <c r="Y4" s="67"/>
      <c r="Z4" s="67"/>
      <c r="AA4" s="157"/>
    </row>
    <row r="5" spans="1:27" x14ac:dyDescent="0.3">
      <c r="A5" s="159"/>
      <c r="B5" s="159" t="s">
        <v>202</v>
      </c>
      <c r="C5" s="159" t="s">
        <v>203</v>
      </c>
      <c r="D5" s="157"/>
      <c r="E5" s="159"/>
      <c r="F5" s="159" t="s">
        <v>204</v>
      </c>
      <c r="G5" s="159" t="s">
        <v>205</v>
      </c>
      <c r="H5" s="159" t="s">
        <v>200</v>
      </c>
      <c r="I5" s="157"/>
      <c r="J5" s="159"/>
      <c r="K5" s="159" t="s">
        <v>206</v>
      </c>
      <c r="L5" s="159" t="s">
        <v>207</v>
      </c>
      <c r="M5" s="157"/>
      <c r="N5" s="159"/>
      <c r="O5" s="159" t="s">
        <v>208</v>
      </c>
      <c r="P5" s="159" t="s">
        <v>209</v>
      </c>
      <c r="Q5" s="159" t="s">
        <v>210</v>
      </c>
      <c r="R5" s="159" t="s">
        <v>211</v>
      </c>
      <c r="S5" s="159" t="s">
        <v>203</v>
      </c>
      <c r="T5" s="157"/>
      <c r="U5" s="159"/>
      <c r="V5" s="159" t="s">
        <v>208</v>
      </c>
      <c r="W5" s="159" t="s">
        <v>209</v>
      </c>
      <c r="X5" s="159" t="s">
        <v>210</v>
      </c>
      <c r="Y5" s="159" t="s">
        <v>211</v>
      </c>
      <c r="Z5" s="159" t="s">
        <v>203</v>
      </c>
      <c r="AA5" s="157"/>
    </row>
    <row r="6" spans="1:27" x14ac:dyDescent="0.3">
      <c r="A6" s="159" t="s">
        <v>56</v>
      </c>
      <c r="B6" s="159">
        <v>1800</v>
      </c>
      <c r="C6" s="159">
        <v>1338.8157000000001</v>
      </c>
      <c r="D6" s="157"/>
      <c r="E6" s="159" t="s">
        <v>212</v>
      </c>
      <c r="F6" s="159">
        <v>55</v>
      </c>
      <c r="G6" s="159">
        <v>15</v>
      </c>
      <c r="H6" s="159">
        <v>7</v>
      </c>
      <c r="I6" s="157"/>
      <c r="J6" s="159" t="s">
        <v>212</v>
      </c>
      <c r="K6" s="159">
        <v>0.1</v>
      </c>
      <c r="L6" s="159">
        <v>4</v>
      </c>
      <c r="M6" s="157"/>
      <c r="N6" s="159" t="s">
        <v>213</v>
      </c>
      <c r="O6" s="159">
        <v>40</v>
      </c>
      <c r="P6" s="159">
        <v>50</v>
      </c>
      <c r="Q6" s="159">
        <v>0</v>
      </c>
      <c r="R6" s="159">
        <v>0</v>
      </c>
      <c r="S6" s="159">
        <v>41.540455000000001</v>
      </c>
      <c r="T6" s="157"/>
      <c r="U6" s="159" t="s">
        <v>214</v>
      </c>
      <c r="V6" s="159">
        <v>0</v>
      </c>
      <c r="W6" s="159">
        <v>0</v>
      </c>
      <c r="X6" s="159">
        <v>20</v>
      </c>
      <c r="Y6" s="159">
        <v>0</v>
      </c>
      <c r="Z6" s="159">
        <v>16.820805</v>
      </c>
      <c r="AA6" s="157"/>
    </row>
    <row r="7" spans="1:27" x14ac:dyDescent="0.3">
      <c r="A7" s="157"/>
      <c r="B7" s="157"/>
      <c r="C7" s="157"/>
      <c r="D7" s="157"/>
      <c r="E7" s="159" t="s">
        <v>215</v>
      </c>
      <c r="F7" s="159">
        <v>65</v>
      </c>
      <c r="G7" s="159">
        <v>30</v>
      </c>
      <c r="H7" s="159">
        <v>20</v>
      </c>
      <c r="I7" s="157"/>
      <c r="J7" s="159" t="s">
        <v>215</v>
      </c>
      <c r="K7" s="159">
        <v>1</v>
      </c>
      <c r="L7" s="159">
        <v>10</v>
      </c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</row>
    <row r="8" spans="1:27" x14ac:dyDescent="0.3">
      <c r="A8" s="157"/>
      <c r="B8" s="157"/>
      <c r="C8" s="157"/>
      <c r="D8" s="157"/>
      <c r="E8" s="159" t="s">
        <v>216</v>
      </c>
      <c r="F8" s="159">
        <v>77.436999999999998</v>
      </c>
      <c r="G8" s="159">
        <v>8.6920000000000002</v>
      </c>
      <c r="H8" s="159">
        <v>13.871</v>
      </c>
      <c r="I8" s="157"/>
      <c r="J8" s="159" t="s">
        <v>216</v>
      </c>
      <c r="K8" s="159">
        <v>6.1740000000000004</v>
      </c>
      <c r="L8" s="159">
        <v>15.055999999999999</v>
      </c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  <c r="AA8" s="157"/>
    </row>
    <row r="13" spans="1:27" x14ac:dyDescent="0.3">
      <c r="A13" s="68" t="s">
        <v>217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 spans="1:27" x14ac:dyDescent="0.3">
      <c r="A14" s="67" t="s">
        <v>218</v>
      </c>
      <c r="B14" s="67"/>
      <c r="C14" s="67"/>
      <c r="D14" s="67"/>
      <c r="E14" s="67"/>
      <c r="F14" s="67"/>
      <c r="G14" s="157"/>
      <c r="H14" s="67" t="s">
        <v>219</v>
      </c>
      <c r="I14" s="67"/>
      <c r="J14" s="67"/>
      <c r="K14" s="67"/>
      <c r="L14" s="67"/>
      <c r="M14" s="67"/>
      <c r="N14" s="157"/>
      <c r="O14" s="67" t="s">
        <v>220</v>
      </c>
      <c r="P14" s="67"/>
      <c r="Q14" s="67"/>
      <c r="R14" s="67"/>
      <c r="S14" s="67"/>
      <c r="T14" s="67"/>
      <c r="U14" s="157"/>
      <c r="V14" s="67" t="s">
        <v>221</v>
      </c>
      <c r="W14" s="67"/>
      <c r="X14" s="67"/>
      <c r="Y14" s="67"/>
      <c r="Z14" s="67"/>
      <c r="AA14" s="67"/>
    </row>
    <row r="15" spans="1:27" x14ac:dyDescent="0.3">
      <c r="A15" s="159"/>
      <c r="B15" s="159" t="s">
        <v>208</v>
      </c>
      <c r="C15" s="159" t="s">
        <v>209</v>
      </c>
      <c r="D15" s="159" t="s">
        <v>210</v>
      </c>
      <c r="E15" s="159" t="s">
        <v>211</v>
      </c>
      <c r="F15" s="159" t="s">
        <v>203</v>
      </c>
      <c r="G15" s="157"/>
      <c r="H15" s="159"/>
      <c r="I15" s="159" t="s">
        <v>208</v>
      </c>
      <c r="J15" s="159" t="s">
        <v>209</v>
      </c>
      <c r="K15" s="159" t="s">
        <v>210</v>
      </c>
      <c r="L15" s="159" t="s">
        <v>211</v>
      </c>
      <c r="M15" s="159" t="s">
        <v>203</v>
      </c>
      <c r="N15" s="157"/>
      <c r="O15" s="159"/>
      <c r="P15" s="159" t="s">
        <v>208</v>
      </c>
      <c r="Q15" s="159" t="s">
        <v>209</v>
      </c>
      <c r="R15" s="159" t="s">
        <v>210</v>
      </c>
      <c r="S15" s="159" t="s">
        <v>211</v>
      </c>
      <c r="T15" s="159" t="s">
        <v>203</v>
      </c>
      <c r="U15" s="157"/>
      <c r="V15" s="159"/>
      <c r="W15" s="159" t="s">
        <v>208</v>
      </c>
      <c r="X15" s="159" t="s">
        <v>209</v>
      </c>
      <c r="Y15" s="159" t="s">
        <v>210</v>
      </c>
      <c r="Z15" s="159" t="s">
        <v>211</v>
      </c>
      <c r="AA15" s="159" t="s">
        <v>203</v>
      </c>
    </row>
    <row r="16" spans="1:27" x14ac:dyDescent="0.3">
      <c r="A16" s="159" t="s">
        <v>222</v>
      </c>
      <c r="B16" s="159">
        <v>430</v>
      </c>
      <c r="C16" s="159">
        <v>600</v>
      </c>
      <c r="D16" s="159">
        <v>0</v>
      </c>
      <c r="E16" s="159">
        <v>3000</v>
      </c>
      <c r="F16" s="159">
        <v>295.39566000000002</v>
      </c>
      <c r="G16" s="157"/>
      <c r="H16" s="159" t="s">
        <v>3</v>
      </c>
      <c r="I16" s="159">
        <v>0</v>
      </c>
      <c r="J16" s="159">
        <v>0</v>
      </c>
      <c r="K16" s="159">
        <v>12</v>
      </c>
      <c r="L16" s="159">
        <v>540</v>
      </c>
      <c r="M16" s="159">
        <v>12.653295</v>
      </c>
      <c r="N16" s="157"/>
      <c r="O16" s="159" t="s">
        <v>4</v>
      </c>
      <c r="P16" s="159">
        <v>0</v>
      </c>
      <c r="Q16" s="159">
        <v>0</v>
      </c>
      <c r="R16" s="159">
        <v>10</v>
      </c>
      <c r="S16" s="159">
        <v>100</v>
      </c>
      <c r="T16" s="159">
        <v>0.99590140000000005</v>
      </c>
      <c r="U16" s="157"/>
      <c r="V16" s="159" t="s">
        <v>5</v>
      </c>
      <c r="W16" s="159">
        <v>0</v>
      </c>
      <c r="X16" s="159">
        <v>0</v>
      </c>
      <c r="Y16" s="159">
        <v>65</v>
      </c>
      <c r="Z16" s="159">
        <v>0</v>
      </c>
      <c r="AA16" s="159">
        <v>147.74262999999999</v>
      </c>
    </row>
    <row r="23" spans="1:62" x14ac:dyDescent="0.3">
      <c r="A23" s="68" t="s">
        <v>223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68"/>
      <c r="BG23" s="68"/>
      <c r="BH23" s="68"/>
      <c r="BI23" s="68"/>
      <c r="BJ23" s="68"/>
    </row>
    <row r="24" spans="1:62" x14ac:dyDescent="0.3">
      <c r="A24" s="67" t="s">
        <v>224</v>
      </c>
      <c r="B24" s="67"/>
      <c r="C24" s="67"/>
      <c r="D24" s="67"/>
      <c r="E24" s="67"/>
      <c r="F24" s="67"/>
      <c r="G24" s="157"/>
      <c r="H24" s="67" t="s">
        <v>225</v>
      </c>
      <c r="I24" s="67"/>
      <c r="J24" s="67"/>
      <c r="K24" s="67"/>
      <c r="L24" s="67"/>
      <c r="M24" s="67"/>
      <c r="N24" s="157"/>
      <c r="O24" s="67" t="s">
        <v>226</v>
      </c>
      <c r="P24" s="67"/>
      <c r="Q24" s="67"/>
      <c r="R24" s="67"/>
      <c r="S24" s="67"/>
      <c r="T24" s="67"/>
      <c r="U24" s="157"/>
      <c r="V24" s="67" t="s">
        <v>227</v>
      </c>
      <c r="W24" s="67"/>
      <c r="X24" s="67"/>
      <c r="Y24" s="67"/>
      <c r="Z24" s="67"/>
      <c r="AA24" s="67"/>
      <c r="AB24" s="157"/>
      <c r="AC24" s="67" t="s">
        <v>228</v>
      </c>
      <c r="AD24" s="67"/>
      <c r="AE24" s="67"/>
      <c r="AF24" s="67"/>
      <c r="AG24" s="67"/>
      <c r="AH24" s="67"/>
      <c r="AI24" s="157"/>
      <c r="AJ24" s="67" t="s">
        <v>229</v>
      </c>
      <c r="AK24" s="67"/>
      <c r="AL24" s="67"/>
      <c r="AM24" s="67"/>
      <c r="AN24" s="67"/>
      <c r="AO24" s="67"/>
      <c r="AP24" s="157"/>
      <c r="AQ24" s="67" t="s">
        <v>230</v>
      </c>
      <c r="AR24" s="67"/>
      <c r="AS24" s="67"/>
      <c r="AT24" s="67"/>
      <c r="AU24" s="67"/>
      <c r="AV24" s="67"/>
      <c r="AW24" s="157"/>
      <c r="AX24" s="67" t="s">
        <v>231</v>
      </c>
      <c r="AY24" s="67"/>
      <c r="AZ24" s="67"/>
      <c r="BA24" s="67"/>
      <c r="BB24" s="67"/>
      <c r="BC24" s="67"/>
      <c r="BD24" s="157"/>
      <c r="BE24" s="67" t="s">
        <v>232</v>
      </c>
      <c r="BF24" s="67"/>
      <c r="BG24" s="67"/>
      <c r="BH24" s="67"/>
      <c r="BI24" s="67"/>
      <c r="BJ24" s="67"/>
    </row>
    <row r="25" spans="1:62" x14ac:dyDescent="0.3">
      <c r="A25" s="159"/>
      <c r="B25" s="159" t="s">
        <v>208</v>
      </c>
      <c r="C25" s="159" t="s">
        <v>209</v>
      </c>
      <c r="D25" s="159" t="s">
        <v>210</v>
      </c>
      <c r="E25" s="159" t="s">
        <v>211</v>
      </c>
      <c r="F25" s="159" t="s">
        <v>203</v>
      </c>
      <c r="G25" s="157"/>
      <c r="H25" s="159"/>
      <c r="I25" s="159" t="s">
        <v>208</v>
      </c>
      <c r="J25" s="159" t="s">
        <v>209</v>
      </c>
      <c r="K25" s="159" t="s">
        <v>210</v>
      </c>
      <c r="L25" s="159" t="s">
        <v>211</v>
      </c>
      <c r="M25" s="159" t="s">
        <v>203</v>
      </c>
      <c r="N25" s="157"/>
      <c r="O25" s="159"/>
      <c r="P25" s="159" t="s">
        <v>208</v>
      </c>
      <c r="Q25" s="159" t="s">
        <v>209</v>
      </c>
      <c r="R25" s="159" t="s">
        <v>210</v>
      </c>
      <c r="S25" s="159" t="s">
        <v>211</v>
      </c>
      <c r="T25" s="159" t="s">
        <v>203</v>
      </c>
      <c r="U25" s="157"/>
      <c r="V25" s="159"/>
      <c r="W25" s="159" t="s">
        <v>208</v>
      </c>
      <c r="X25" s="159" t="s">
        <v>209</v>
      </c>
      <c r="Y25" s="159" t="s">
        <v>210</v>
      </c>
      <c r="Z25" s="159" t="s">
        <v>211</v>
      </c>
      <c r="AA25" s="159" t="s">
        <v>203</v>
      </c>
      <c r="AB25" s="157"/>
      <c r="AC25" s="159"/>
      <c r="AD25" s="159" t="s">
        <v>208</v>
      </c>
      <c r="AE25" s="159" t="s">
        <v>209</v>
      </c>
      <c r="AF25" s="159" t="s">
        <v>210</v>
      </c>
      <c r="AG25" s="159" t="s">
        <v>211</v>
      </c>
      <c r="AH25" s="159" t="s">
        <v>203</v>
      </c>
      <c r="AI25" s="157"/>
      <c r="AJ25" s="159"/>
      <c r="AK25" s="159" t="s">
        <v>208</v>
      </c>
      <c r="AL25" s="159" t="s">
        <v>209</v>
      </c>
      <c r="AM25" s="159" t="s">
        <v>210</v>
      </c>
      <c r="AN25" s="159" t="s">
        <v>211</v>
      </c>
      <c r="AO25" s="159" t="s">
        <v>203</v>
      </c>
      <c r="AP25" s="157"/>
      <c r="AQ25" s="159"/>
      <c r="AR25" s="159" t="s">
        <v>208</v>
      </c>
      <c r="AS25" s="159" t="s">
        <v>209</v>
      </c>
      <c r="AT25" s="159" t="s">
        <v>210</v>
      </c>
      <c r="AU25" s="159" t="s">
        <v>211</v>
      </c>
      <c r="AV25" s="159" t="s">
        <v>203</v>
      </c>
      <c r="AW25" s="157"/>
      <c r="AX25" s="159"/>
      <c r="AY25" s="159" t="s">
        <v>208</v>
      </c>
      <c r="AZ25" s="159" t="s">
        <v>209</v>
      </c>
      <c r="BA25" s="159" t="s">
        <v>210</v>
      </c>
      <c r="BB25" s="159" t="s">
        <v>211</v>
      </c>
      <c r="BC25" s="159" t="s">
        <v>203</v>
      </c>
      <c r="BD25" s="157"/>
      <c r="BE25" s="159"/>
      <c r="BF25" s="159" t="s">
        <v>208</v>
      </c>
      <c r="BG25" s="159" t="s">
        <v>209</v>
      </c>
      <c r="BH25" s="159" t="s">
        <v>210</v>
      </c>
      <c r="BI25" s="159" t="s">
        <v>211</v>
      </c>
      <c r="BJ25" s="159" t="s">
        <v>203</v>
      </c>
    </row>
    <row r="26" spans="1:62" x14ac:dyDescent="0.3">
      <c r="A26" s="159" t="s">
        <v>8</v>
      </c>
      <c r="B26" s="159">
        <v>75</v>
      </c>
      <c r="C26" s="159">
        <v>100</v>
      </c>
      <c r="D26" s="159">
        <v>0</v>
      </c>
      <c r="E26" s="159">
        <v>2000</v>
      </c>
      <c r="F26" s="159">
        <v>67.835364999999996</v>
      </c>
      <c r="G26" s="157"/>
      <c r="H26" s="159" t="s">
        <v>9</v>
      </c>
      <c r="I26" s="159">
        <v>0.9</v>
      </c>
      <c r="J26" s="159">
        <v>1.1000000000000001</v>
      </c>
      <c r="K26" s="159">
        <v>0</v>
      </c>
      <c r="L26" s="159">
        <v>0</v>
      </c>
      <c r="M26" s="159">
        <v>1.2297035000000001</v>
      </c>
      <c r="N26" s="157"/>
      <c r="O26" s="159" t="s">
        <v>10</v>
      </c>
      <c r="P26" s="159">
        <v>1</v>
      </c>
      <c r="Q26" s="159">
        <v>1.2</v>
      </c>
      <c r="R26" s="159">
        <v>0</v>
      </c>
      <c r="S26" s="159">
        <v>0</v>
      </c>
      <c r="T26" s="159">
        <v>0.84082365000000003</v>
      </c>
      <c r="U26" s="157"/>
      <c r="V26" s="159" t="s">
        <v>11</v>
      </c>
      <c r="W26" s="159">
        <v>11</v>
      </c>
      <c r="X26" s="159">
        <v>14</v>
      </c>
      <c r="Y26" s="159">
        <v>0</v>
      </c>
      <c r="Z26" s="159">
        <v>35</v>
      </c>
      <c r="AA26" s="159">
        <v>10.808541</v>
      </c>
      <c r="AB26" s="157"/>
      <c r="AC26" s="159" t="s">
        <v>12</v>
      </c>
      <c r="AD26" s="159">
        <v>1.2</v>
      </c>
      <c r="AE26" s="159">
        <v>1.4</v>
      </c>
      <c r="AF26" s="159">
        <v>0</v>
      </c>
      <c r="AG26" s="159">
        <v>100</v>
      </c>
      <c r="AH26" s="159">
        <v>0.99825006999999999</v>
      </c>
      <c r="AI26" s="157"/>
      <c r="AJ26" s="159" t="s">
        <v>233</v>
      </c>
      <c r="AK26" s="159">
        <v>320</v>
      </c>
      <c r="AL26" s="159">
        <v>400</v>
      </c>
      <c r="AM26" s="159">
        <v>0</v>
      </c>
      <c r="AN26" s="159">
        <v>1000</v>
      </c>
      <c r="AO26" s="159">
        <v>394.86716000000001</v>
      </c>
      <c r="AP26" s="157"/>
      <c r="AQ26" s="159" t="s">
        <v>13</v>
      </c>
      <c r="AR26" s="159">
        <v>2</v>
      </c>
      <c r="AS26" s="159">
        <v>2.4</v>
      </c>
      <c r="AT26" s="159">
        <v>0</v>
      </c>
      <c r="AU26" s="159">
        <v>0</v>
      </c>
      <c r="AV26" s="159">
        <v>7.1989125999999999</v>
      </c>
      <c r="AW26" s="157"/>
      <c r="AX26" s="159" t="s">
        <v>14</v>
      </c>
      <c r="AY26" s="159">
        <v>0</v>
      </c>
      <c r="AZ26" s="159">
        <v>0</v>
      </c>
      <c r="BA26" s="159">
        <v>5</v>
      </c>
      <c r="BB26" s="159">
        <v>0</v>
      </c>
      <c r="BC26" s="159">
        <v>0.9813172</v>
      </c>
      <c r="BD26" s="157"/>
      <c r="BE26" s="159" t="s">
        <v>15</v>
      </c>
      <c r="BF26" s="159">
        <v>0</v>
      </c>
      <c r="BG26" s="159">
        <v>0</v>
      </c>
      <c r="BH26" s="159">
        <v>30</v>
      </c>
      <c r="BI26" s="159">
        <v>0</v>
      </c>
      <c r="BJ26" s="159">
        <v>0.48957332999999997</v>
      </c>
    </row>
    <row r="33" spans="1:68" x14ac:dyDescent="0.3">
      <c r="A33" s="68" t="s">
        <v>234</v>
      </c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160"/>
      <c r="AQ33" s="160"/>
      <c r="AR33" s="160"/>
      <c r="AS33" s="160"/>
      <c r="AT33" s="160"/>
      <c r="AU33" s="160"/>
      <c r="AV33" s="160"/>
      <c r="AW33" s="160"/>
      <c r="AX33" s="160"/>
      <c r="AY33" s="160"/>
      <c r="AZ33" s="160"/>
      <c r="BA33" s="160"/>
      <c r="BB33" s="160"/>
      <c r="BC33" s="160"/>
      <c r="BD33" s="160"/>
      <c r="BE33" s="160"/>
      <c r="BF33" s="160"/>
      <c r="BG33" s="160"/>
      <c r="BH33" s="160"/>
      <c r="BI33" s="160"/>
      <c r="BJ33" s="160"/>
      <c r="BK33" s="63"/>
      <c r="BL33" s="63"/>
      <c r="BM33" s="63"/>
      <c r="BN33" s="63"/>
      <c r="BO33" s="63"/>
      <c r="BP33" s="63"/>
    </row>
    <row r="34" spans="1:68" x14ac:dyDescent="0.3">
      <c r="A34" s="67" t="s">
        <v>235</v>
      </c>
      <c r="B34" s="67"/>
      <c r="C34" s="67"/>
      <c r="D34" s="67"/>
      <c r="E34" s="67"/>
      <c r="F34" s="67"/>
      <c r="G34" s="157"/>
      <c r="H34" s="67" t="s">
        <v>236</v>
      </c>
      <c r="I34" s="67"/>
      <c r="J34" s="67"/>
      <c r="K34" s="67"/>
      <c r="L34" s="67"/>
      <c r="M34" s="67"/>
      <c r="N34" s="157"/>
      <c r="O34" s="67" t="s">
        <v>237</v>
      </c>
      <c r="P34" s="67"/>
      <c r="Q34" s="67"/>
      <c r="R34" s="67"/>
      <c r="S34" s="67"/>
      <c r="T34" s="67"/>
      <c r="U34" s="157"/>
      <c r="V34" s="67" t="s">
        <v>238</v>
      </c>
      <c r="W34" s="67"/>
      <c r="X34" s="67"/>
      <c r="Y34" s="67"/>
      <c r="Z34" s="67"/>
      <c r="AA34" s="67"/>
      <c r="AB34" s="157"/>
      <c r="AC34" s="67" t="s">
        <v>239</v>
      </c>
      <c r="AD34" s="67"/>
      <c r="AE34" s="67"/>
      <c r="AF34" s="67"/>
      <c r="AG34" s="67"/>
      <c r="AH34" s="67"/>
      <c r="AI34" s="157"/>
      <c r="AJ34" s="67" t="s">
        <v>240</v>
      </c>
      <c r="AK34" s="67"/>
      <c r="AL34" s="67"/>
      <c r="AM34" s="67"/>
      <c r="AN34" s="67"/>
      <c r="AO34" s="67"/>
      <c r="AP34" s="157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57"/>
      <c r="BB34" s="157"/>
      <c r="BC34" s="157"/>
      <c r="BD34" s="157"/>
      <c r="BE34" s="157"/>
      <c r="BF34" s="157"/>
      <c r="BG34" s="157"/>
      <c r="BH34" s="157"/>
      <c r="BI34" s="157"/>
      <c r="BJ34" s="157"/>
    </row>
    <row r="35" spans="1:68" x14ac:dyDescent="0.3">
      <c r="A35" s="159"/>
      <c r="B35" s="159" t="s">
        <v>208</v>
      </c>
      <c r="C35" s="159" t="s">
        <v>209</v>
      </c>
      <c r="D35" s="159" t="s">
        <v>210</v>
      </c>
      <c r="E35" s="159" t="s">
        <v>211</v>
      </c>
      <c r="F35" s="159" t="s">
        <v>203</v>
      </c>
      <c r="G35" s="157"/>
      <c r="H35" s="159"/>
      <c r="I35" s="159" t="s">
        <v>208</v>
      </c>
      <c r="J35" s="159" t="s">
        <v>209</v>
      </c>
      <c r="K35" s="159" t="s">
        <v>210</v>
      </c>
      <c r="L35" s="159" t="s">
        <v>211</v>
      </c>
      <c r="M35" s="159" t="s">
        <v>203</v>
      </c>
      <c r="N35" s="157"/>
      <c r="O35" s="159"/>
      <c r="P35" s="159" t="s">
        <v>208</v>
      </c>
      <c r="Q35" s="159" t="s">
        <v>209</v>
      </c>
      <c r="R35" s="159" t="s">
        <v>210</v>
      </c>
      <c r="S35" s="159" t="s">
        <v>211</v>
      </c>
      <c r="T35" s="159" t="s">
        <v>203</v>
      </c>
      <c r="U35" s="157"/>
      <c r="V35" s="159"/>
      <c r="W35" s="159" t="s">
        <v>208</v>
      </c>
      <c r="X35" s="159" t="s">
        <v>209</v>
      </c>
      <c r="Y35" s="159" t="s">
        <v>210</v>
      </c>
      <c r="Z35" s="159" t="s">
        <v>211</v>
      </c>
      <c r="AA35" s="159" t="s">
        <v>203</v>
      </c>
      <c r="AB35" s="157"/>
      <c r="AC35" s="159"/>
      <c r="AD35" s="159" t="s">
        <v>208</v>
      </c>
      <c r="AE35" s="159" t="s">
        <v>209</v>
      </c>
      <c r="AF35" s="159" t="s">
        <v>210</v>
      </c>
      <c r="AG35" s="159" t="s">
        <v>211</v>
      </c>
      <c r="AH35" s="159" t="s">
        <v>203</v>
      </c>
      <c r="AI35" s="157"/>
      <c r="AJ35" s="159"/>
      <c r="AK35" s="159" t="s">
        <v>208</v>
      </c>
      <c r="AL35" s="159" t="s">
        <v>209</v>
      </c>
      <c r="AM35" s="159" t="s">
        <v>210</v>
      </c>
      <c r="AN35" s="159" t="s">
        <v>211</v>
      </c>
      <c r="AO35" s="159" t="s">
        <v>203</v>
      </c>
      <c r="AP35" s="157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57"/>
      <c r="BB35" s="157"/>
      <c r="BC35" s="157"/>
      <c r="BD35" s="157"/>
      <c r="BE35" s="157"/>
      <c r="BF35" s="157"/>
      <c r="BG35" s="157"/>
      <c r="BH35" s="157"/>
      <c r="BI35" s="157"/>
      <c r="BJ35" s="157"/>
    </row>
    <row r="36" spans="1:68" x14ac:dyDescent="0.3">
      <c r="A36" s="159" t="s">
        <v>17</v>
      </c>
      <c r="B36" s="159">
        <v>580</v>
      </c>
      <c r="C36" s="159">
        <v>800</v>
      </c>
      <c r="D36" s="159">
        <v>0</v>
      </c>
      <c r="E36" s="159">
        <v>2000</v>
      </c>
      <c r="F36" s="159">
        <v>324.58936</v>
      </c>
      <c r="G36" s="157"/>
      <c r="H36" s="159" t="s">
        <v>18</v>
      </c>
      <c r="I36" s="159">
        <v>580</v>
      </c>
      <c r="J36" s="159">
        <v>700</v>
      </c>
      <c r="K36" s="159">
        <v>0</v>
      </c>
      <c r="L36" s="159">
        <v>3500</v>
      </c>
      <c r="M36" s="159">
        <v>781.32180000000005</v>
      </c>
      <c r="N36" s="157"/>
      <c r="O36" s="159" t="s">
        <v>19</v>
      </c>
      <c r="P36" s="159">
        <v>0</v>
      </c>
      <c r="Q36" s="159">
        <v>0</v>
      </c>
      <c r="R36" s="159">
        <v>1500</v>
      </c>
      <c r="S36" s="159">
        <v>2000</v>
      </c>
      <c r="T36" s="159">
        <v>3972.759</v>
      </c>
      <c r="U36" s="157"/>
      <c r="V36" s="159" t="s">
        <v>20</v>
      </c>
      <c r="W36" s="159">
        <v>0</v>
      </c>
      <c r="X36" s="159">
        <v>0</v>
      </c>
      <c r="Y36" s="159">
        <v>3500</v>
      </c>
      <c r="Z36" s="159">
        <v>0</v>
      </c>
      <c r="AA36" s="159">
        <v>2222.7498000000001</v>
      </c>
      <c r="AB36" s="157"/>
      <c r="AC36" s="159" t="s">
        <v>21</v>
      </c>
      <c r="AD36" s="159">
        <v>0</v>
      </c>
      <c r="AE36" s="159">
        <v>0</v>
      </c>
      <c r="AF36" s="159">
        <v>2300</v>
      </c>
      <c r="AG36" s="159">
        <v>0</v>
      </c>
      <c r="AH36" s="159">
        <v>46.280501999999998</v>
      </c>
      <c r="AI36" s="157"/>
      <c r="AJ36" s="159" t="s">
        <v>22</v>
      </c>
      <c r="AK36" s="159">
        <v>235</v>
      </c>
      <c r="AL36" s="159">
        <v>280</v>
      </c>
      <c r="AM36" s="159">
        <v>0</v>
      </c>
      <c r="AN36" s="159">
        <v>350</v>
      </c>
      <c r="AO36" s="159">
        <v>86.309920000000005</v>
      </c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</row>
    <row r="43" spans="1:68" x14ac:dyDescent="0.3">
      <c r="A43" s="68" t="s">
        <v>241</v>
      </c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/>
      <c r="BB43" s="68"/>
      <c r="BC43" s="68"/>
      <c r="BD43" s="68"/>
      <c r="BE43" s="68"/>
      <c r="BF43" s="68"/>
      <c r="BG43" s="68"/>
      <c r="BH43" s="68"/>
      <c r="BI43" s="68"/>
      <c r="BJ43" s="68"/>
    </row>
    <row r="44" spans="1:68" x14ac:dyDescent="0.3">
      <c r="A44" s="67" t="s">
        <v>242</v>
      </c>
      <c r="B44" s="67"/>
      <c r="C44" s="67"/>
      <c r="D44" s="67"/>
      <c r="E44" s="67"/>
      <c r="F44" s="67"/>
      <c r="G44" s="157"/>
      <c r="H44" s="67" t="s">
        <v>243</v>
      </c>
      <c r="I44" s="67"/>
      <c r="J44" s="67"/>
      <c r="K44" s="67"/>
      <c r="L44" s="67"/>
      <c r="M44" s="67"/>
      <c r="N44" s="157"/>
      <c r="O44" s="67" t="s">
        <v>244</v>
      </c>
      <c r="P44" s="67"/>
      <c r="Q44" s="67"/>
      <c r="R44" s="67"/>
      <c r="S44" s="67"/>
      <c r="T44" s="67"/>
      <c r="U44" s="157"/>
      <c r="V44" s="67" t="s">
        <v>245</v>
      </c>
      <c r="W44" s="67"/>
      <c r="X44" s="67"/>
      <c r="Y44" s="67"/>
      <c r="Z44" s="67"/>
      <c r="AA44" s="67"/>
      <c r="AB44" s="157"/>
      <c r="AC44" s="67" t="s">
        <v>246</v>
      </c>
      <c r="AD44" s="67"/>
      <c r="AE44" s="67"/>
      <c r="AF44" s="67"/>
      <c r="AG44" s="67"/>
      <c r="AH44" s="67"/>
      <c r="AI44" s="157"/>
      <c r="AJ44" s="67" t="s">
        <v>247</v>
      </c>
      <c r="AK44" s="67"/>
      <c r="AL44" s="67"/>
      <c r="AM44" s="67"/>
      <c r="AN44" s="67"/>
      <c r="AO44" s="67"/>
      <c r="AP44" s="157"/>
      <c r="AQ44" s="67" t="s">
        <v>248</v>
      </c>
      <c r="AR44" s="67"/>
      <c r="AS44" s="67"/>
      <c r="AT44" s="67"/>
      <c r="AU44" s="67"/>
      <c r="AV44" s="67"/>
      <c r="AW44" s="157"/>
      <c r="AX44" s="67" t="s">
        <v>249</v>
      </c>
      <c r="AY44" s="67"/>
      <c r="AZ44" s="67"/>
      <c r="BA44" s="67"/>
      <c r="BB44" s="67"/>
      <c r="BC44" s="67"/>
      <c r="BD44" s="157"/>
      <c r="BE44" s="67" t="s">
        <v>250</v>
      </c>
      <c r="BF44" s="67"/>
      <c r="BG44" s="67"/>
      <c r="BH44" s="67"/>
      <c r="BI44" s="67"/>
      <c r="BJ44" s="67"/>
    </row>
    <row r="45" spans="1:68" x14ac:dyDescent="0.3">
      <c r="A45" s="159"/>
      <c r="B45" s="159" t="s">
        <v>208</v>
      </c>
      <c r="C45" s="159" t="s">
        <v>209</v>
      </c>
      <c r="D45" s="159" t="s">
        <v>210</v>
      </c>
      <c r="E45" s="159" t="s">
        <v>211</v>
      </c>
      <c r="F45" s="159" t="s">
        <v>203</v>
      </c>
      <c r="G45" s="157"/>
      <c r="H45" s="159"/>
      <c r="I45" s="159" t="s">
        <v>208</v>
      </c>
      <c r="J45" s="159" t="s">
        <v>209</v>
      </c>
      <c r="K45" s="159" t="s">
        <v>210</v>
      </c>
      <c r="L45" s="159" t="s">
        <v>211</v>
      </c>
      <c r="M45" s="159" t="s">
        <v>203</v>
      </c>
      <c r="N45" s="157"/>
      <c r="O45" s="159"/>
      <c r="P45" s="159" t="s">
        <v>208</v>
      </c>
      <c r="Q45" s="159" t="s">
        <v>209</v>
      </c>
      <c r="R45" s="159" t="s">
        <v>210</v>
      </c>
      <c r="S45" s="159" t="s">
        <v>211</v>
      </c>
      <c r="T45" s="159" t="s">
        <v>203</v>
      </c>
      <c r="U45" s="157"/>
      <c r="V45" s="159"/>
      <c r="W45" s="159" t="s">
        <v>208</v>
      </c>
      <c r="X45" s="159" t="s">
        <v>209</v>
      </c>
      <c r="Y45" s="159" t="s">
        <v>210</v>
      </c>
      <c r="Z45" s="159" t="s">
        <v>211</v>
      </c>
      <c r="AA45" s="159" t="s">
        <v>203</v>
      </c>
      <c r="AB45" s="157"/>
      <c r="AC45" s="159"/>
      <c r="AD45" s="159" t="s">
        <v>208</v>
      </c>
      <c r="AE45" s="159" t="s">
        <v>209</v>
      </c>
      <c r="AF45" s="159" t="s">
        <v>210</v>
      </c>
      <c r="AG45" s="159" t="s">
        <v>211</v>
      </c>
      <c r="AH45" s="159" t="s">
        <v>203</v>
      </c>
      <c r="AI45" s="157"/>
      <c r="AJ45" s="159"/>
      <c r="AK45" s="159" t="s">
        <v>208</v>
      </c>
      <c r="AL45" s="159" t="s">
        <v>209</v>
      </c>
      <c r="AM45" s="159" t="s">
        <v>210</v>
      </c>
      <c r="AN45" s="159" t="s">
        <v>211</v>
      </c>
      <c r="AO45" s="159" t="s">
        <v>203</v>
      </c>
      <c r="AP45" s="157"/>
      <c r="AQ45" s="159"/>
      <c r="AR45" s="159" t="s">
        <v>208</v>
      </c>
      <c r="AS45" s="159" t="s">
        <v>209</v>
      </c>
      <c r="AT45" s="159" t="s">
        <v>210</v>
      </c>
      <c r="AU45" s="159" t="s">
        <v>211</v>
      </c>
      <c r="AV45" s="159" t="s">
        <v>203</v>
      </c>
      <c r="AW45" s="157"/>
      <c r="AX45" s="159"/>
      <c r="AY45" s="159" t="s">
        <v>208</v>
      </c>
      <c r="AZ45" s="159" t="s">
        <v>209</v>
      </c>
      <c r="BA45" s="159" t="s">
        <v>210</v>
      </c>
      <c r="BB45" s="159" t="s">
        <v>211</v>
      </c>
      <c r="BC45" s="159" t="s">
        <v>203</v>
      </c>
      <c r="BD45" s="157"/>
      <c r="BE45" s="159"/>
      <c r="BF45" s="159" t="s">
        <v>208</v>
      </c>
      <c r="BG45" s="159" t="s">
        <v>209</v>
      </c>
      <c r="BH45" s="159" t="s">
        <v>210</v>
      </c>
      <c r="BI45" s="159" t="s">
        <v>211</v>
      </c>
      <c r="BJ45" s="159" t="s">
        <v>203</v>
      </c>
    </row>
    <row r="46" spans="1:68" x14ac:dyDescent="0.3">
      <c r="A46" s="159" t="s">
        <v>23</v>
      </c>
      <c r="B46" s="159">
        <v>6</v>
      </c>
      <c r="C46" s="159">
        <v>8</v>
      </c>
      <c r="D46" s="159">
        <v>0</v>
      </c>
      <c r="E46" s="159">
        <v>45</v>
      </c>
      <c r="F46" s="159">
        <v>9.9153529999999996</v>
      </c>
      <c r="G46" s="157"/>
      <c r="H46" s="159" t="s">
        <v>24</v>
      </c>
      <c r="I46" s="159">
        <v>6</v>
      </c>
      <c r="J46" s="159">
        <v>7</v>
      </c>
      <c r="K46" s="159">
        <v>0</v>
      </c>
      <c r="L46" s="159">
        <v>35</v>
      </c>
      <c r="M46" s="159">
        <v>6.3135349999999999</v>
      </c>
      <c r="N46" s="157"/>
      <c r="O46" s="159" t="s">
        <v>251</v>
      </c>
      <c r="P46" s="159">
        <v>600</v>
      </c>
      <c r="Q46" s="159">
        <v>800</v>
      </c>
      <c r="R46" s="159">
        <v>0</v>
      </c>
      <c r="S46" s="159">
        <v>10000</v>
      </c>
      <c r="T46" s="159">
        <v>622.42553999999996</v>
      </c>
      <c r="U46" s="157"/>
      <c r="V46" s="159" t="s">
        <v>29</v>
      </c>
      <c r="W46" s="159">
        <v>0</v>
      </c>
      <c r="X46" s="159">
        <v>0</v>
      </c>
      <c r="Y46" s="159">
        <v>2.5</v>
      </c>
      <c r="Z46" s="159">
        <v>10</v>
      </c>
      <c r="AA46" s="159">
        <v>6.1069865000000001E-2</v>
      </c>
      <c r="AB46" s="157"/>
      <c r="AC46" s="159" t="s">
        <v>25</v>
      </c>
      <c r="AD46" s="159">
        <v>0</v>
      </c>
      <c r="AE46" s="159">
        <v>0</v>
      </c>
      <c r="AF46" s="159">
        <v>3.5</v>
      </c>
      <c r="AG46" s="159">
        <v>11</v>
      </c>
      <c r="AH46" s="159">
        <v>2.5280687999999998</v>
      </c>
      <c r="AI46" s="157"/>
      <c r="AJ46" s="159" t="s">
        <v>26</v>
      </c>
      <c r="AK46" s="159">
        <v>95</v>
      </c>
      <c r="AL46" s="159">
        <v>150</v>
      </c>
      <c r="AM46" s="159">
        <v>0</v>
      </c>
      <c r="AN46" s="159">
        <v>2400</v>
      </c>
      <c r="AO46" s="159">
        <v>64.029839999999993</v>
      </c>
      <c r="AP46" s="157"/>
      <c r="AQ46" s="159" t="s">
        <v>27</v>
      </c>
      <c r="AR46" s="159">
        <v>50</v>
      </c>
      <c r="AS46" s="159">
        <v>60</v>
      </c>
      <c r="AT46" s="159">
        <v>0</v>
      </c>
      <c r="AU46" s="159">
        <v>400</v>
      </c>
      <c r="AV46" s="159">
        <v>53.708157</v>
      </c>
      <c r="AW46" s="157"/>
      <c r="AX46" s="159" t="s">
        <v>252</v>
      </c>
      <c r="AY46" s="159"/>
      <c r="AZ46" s="159"/>
      <c r="BA46" s="159"/>
      <c r="BB46" s="159"/>
      <c r="BC46" s="159"/>
      <c r="BD46" s="157"/>
      <c r="BE46" s="159" t="s">
        <v>253</v>
      </c>
      <c r="BF46" s="159"/>
      <c r="BG46" s="159"/>
      <c r="BH46" s="159"/>
      <c r="BI46" s="159"/>
      <c r="BJ46" s="159"/>
    </row>
  </sheetData>
  <mergeCells count="38">
    <mergeCell ref="O44:T44"/>
    <mergeCell ref="V44:AA44"/>
    <mergeCell ref="AC44:AH44"/>
    <mergeCell ref="AJ44:AO44"/>
    <mergeCell ref="A34:F34"/>
    <mergeCell ref="H34:M34"/>
    <mergeCell ref="O34:T34"/>
    <mergeCell ref="V34:AA34"/>
    <mergeCell ref="AC34:AH34"/>
    <mergeCell ref="A24:F24"/>
    <mergeCell ref="H24:M24"/>
    <mergeCell ref="O24:T24"/>
    <mergeCell ref="V24:AA24"/>
    <mergeCell ref="AJ34:AO34"/>
    <mergeCell ref="A33:AO33"/>
    <mergeCell ref="AX44:BC44"/>
    <mergeCell ref="A43:BJ43"/>
    <mergeCell ref="BE44:BJ44"/>
    <mergeCell ref="AQ44:AV44"/>
    <mergeCell ref="A44:F44"/>
    <mergeCell ref="H44:M44"/>
    <mergeCell ref="AX24:BC24"/>
    <mergeCell ref="BE24:BJ24"/>
    <mergeCell ref="AC24:AH24"/>
    <mergeCell ref="AJ24:AO24"/>
    <mergeCell ref="AQ24:AV24"/>
    <mergeCell ref="A23:BJ23"/>
    <mergeCell ref="A14:F14"/>
    <mergeCell ref="H14:M14"/>
    <mergeCell ref="O14:T14"/>
    <mergeCell ref="V14:AA14"/>
    <mergeCell ref="A3:Z3"/>
    <mergeCell ref="U4:Z4"/>
    <mergeCell ref="A4:C4"/>
    <mergeCell ref="E4:H4"/>
    <mergeCell ref="N4:S4"/>
    <mergeCell ref="J4:L4"/>
    <mergeCell ref="A13:AA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DI7"/>
  <sheetViews>
    <sheetView workbookViewId="0">
      <selection activeCell="A2" sqref="A2:DI2"/>
    </sheetView>
  </sheetViews>
  <sheetFormatPr defaultRowHeight="16.5" x14ac:dyDescent="0.3"/>
  <sheetData>
    <row r="1" spans="1:113" x14ac:dyDescent="0.3">
      <c r="A1" s="50" t="s">
        <v>257</v>
      </c>
      <c r="B1" s="50" t="s">
        <v>55</v>
      </c>
      <c r="C1" s="50" t="s">
        <v>258</v>
      </c>
      <c r="D1" s="50" t="s">
        <v>259</v>
      </c>
      <c r="E1" s="50" t="s">
        <v>56</v>
      </c>
      <c r="F1" s="50" t="s">
        <v>57</v>
      </c>
      <c r="G1" s="50" t="s">
        <v>58</v>
      </c>
      <c r="H1" s="50" t="s">
        <v>59</v>
      </c>
      <c r="I1" s="50" t="s">
        <v>60</v>
      </c>
      <c r="J1" s="50" t="s">
        <v>61</v>
      </c>
      <c r="K1" s="50" t="s">
        <v>62</v>
      </c>
      <c r="L1" s="50" t="s">
        <v>63</v>
      </c>
      <c r="M1" s="50" t="s">
        <v>64</v>
      </c>
      <c r="N1" s="50" t="s">
        <v>65</v>
      </c>
      <c r="O1" s="50" t="s">
        <v>66</v>
      </c>
      <c r="P1" s="50" t="s">
        <v>67</v>
      </c>
      <c r="Q1" s="50" t="s">
        <v>68</v>
      </c>
      <c r="R1" s="50" t="s">
        <v>69</v>
      </c>
      <c r="S1" s="50" t="s">
        <v>70</v>
      </c>
      <c r="T1" s="50" t="s">
        <v>71</v>
      </c>
      <c r="U1" s="50" t="s">
        <v>72</v>
      </c>
      <c r="V1" s="50" t="s">
        <v>73</v>
      </c>
      <c r="W1" s="50" t="s">
        <v>74</v>
      </c>
      <c r="X1" s="50" t="s">
        <v>75</v>
      </c>
      <c r="Y1" s="50" t="s">
        <v>76</v>
      </c>
      <c r="Z1" s="50" t="s">
        <v>77</v>
      </c>
      <c r="AA1" s="50" t="s">
        <v>78</v>
      </c>
      <c r="AB1" s="50" t="s">
        <v>79</v>
      </c>
      <c r="AC1" s="50" t="s">
        <v>80</v>
      </c>
      <c r="AD1" s="50" t="s">
        <v>81</v>
      </c>
      <c r="AE1" s="50" t="s">
        <v>82</v>
      </c>
      <c r="AF1" s="50" t="s">
        <v>83</v>
      </c>
      <c r="AG1" s="50" t="s">
        <v>84</v>
      </c>
      <c r="AH1" s="50" t="s">
        <v>85</v>
      </c>
      <c r="AI1" s="50" t="s">
        <v>86</v>
      </c>
      <c r="AJ1" s="50" t="s">
        <v>87</v>
      </c>
      <c r="AK1" s="50" t="s">
        <v>88</v>
      </c>
      <c r="AL1" s="50" t="s">
        <v>89</v>
      </c>
      <c r="AM1" s="50" t="s">
        <v>90</v>
      </c>
      <c r="AN1" s="50" t="s">
        <v>91</v>
      </c>
      <c r="AO1" s="50" t="s">
        <v>92</v>
      </c>
      <c r="AP1" s="50" t="s">
        <v>93</v>
      </c>
      <c r="AQ1" s="50" t="s">
        <v>94</v>
      </c>
      <c r="AR1" s="50" t="s">
        <v>95</v>
      </c>
      <c r="AS1" s="50" t="s">
        <v>96</v>
      </c>
      <c r="AT1" s="50" t="s">
        <v>97</v>
      </c>
      <c r="AU1" s="50" t="s">
        <v>98</v>
      </c>
      <c r="AV1" s="50" t="s">
        <v>99</v>
      </c>
      <c r="AW1" s="50" t="s">
        <v>100</v>
      </c>
      <c r="AX1" s="50" t="s">
        <v>101</v>
      </c>
      <c r="AY1" s="50" t="s">
        <v>102</v>
      </c>
      <c r="AZ1" s="50" t="s">
        <v>103</v>
      </c>
      <c r="BA1" s="50" t="s">
        <v>104</v>
      </c>
      <c r="BB1" s="50" t="s">
        <v>105</v>
      </c>
      <c r="BC1" s="50" t="s">
        <v>106</v>
      </c>
      <c r="BD1" s="50" t="s">
        <v>107</v>
      </c>
      <c r="BE1" s="50" t="s">
        <v>108</v>
      </c>
      <c r="BF1" s="50" t="s">
        <v>109</v>
      </c>
      <c r="BG1" s="50" t="s">
        <v>110</v>
      </c>
      <c r="BH1" s="50" t="s">
        <v>111</v>
      </c>
      <c r="BI1" s="50" t="s">
        <v>112</v>
      </c>
      <c r="BJ1" s="50" t="s">
        <v>113</v>
      </c>
      <c r="BK1" s="50" t="s">
        <v>114</v>
      </c>
      <c r="BL1" s="50" t="s">
        <v>115</v>
      </c>
      <c r="BM1" s="50" t="s">
        <v>116</v>
      </c>
      <c r="BN1" s="50" t="s">
        <v>117</v>
      </c>
      <c r="BO1" s="50" t="s">
        <v>118</v>
      </c>
      <c r="BP1" s="50" t="s">
        <v>119</v>
      </c>
      <c r="BQ1" s="50" t="s">
        <v>120</v>
      </c>
      <c r="BR1" s="50" t="s">
        <v>121</v>
      </c>
      <c r="BS1" s="50" t="s">
        <v>122</v>
      </c>
      <c r="BT1" s="50" t="s">
        <v>123</v>
      </c>
      <c r="BU1" s="50" t="s">
        <v>124</v>
      </c>
      <c r="BV1" s="50" t="s">
        <v>125</v>
      </c>
      <c r="BW1" s="50" t="s">
        <v>126</v>
      </c>
      <c r="BX1" s="50" t="s">
        <v>127</v>
      </c>
      <c r="BY1" s="50" t="s">
        <v>128</v>
      </c>
      <c r="BZ1" s="50" t="s">
        <v>129</v>
      </c>
      <c r="CA1" s="50" t="s">
        <v>130</v>
      </c>
      <c r="CB1" s="50" t="s">
        <v>131</v>
      </c>
      <c r="CC1" s="50" t="s">
        <v>132</v>
      </c>
      <c r="CD1" s="50" t="s">
        <v>133</v>
      </c>
      <c r="CE1" s="50" t="s">
        <v>134</v>
      </c>
      <c r="CF1" s="50" t="s">
        <v>135</v>
      </c>
      <c r="CG1" s="50" t="s">
        <v>136</v>
      </c>
      <c r="CH1" s="50" t="s">
        <v>137</v>
      </c>
      <c r="CI1" s="50" t="s">
        <v>138</v>
      </c>
      <c r="CJ1" s="50" t="s">
        <v>139</v>
      </c>
      <c r="CK1" s="50" t="s">
        <v>140</v>
      </c>
      <c r="CL1" s="50" t="s">
        <v>141</v>
      </c>
      <c r="CM1" s="50" t="s">
        <v>142</v>
      </c>
      <c r="CN1" s="50" t="s">
        <v>143</v>
      </c>
      <c r="CO1" s="50" t="s">
        <v>144</v>
      </c>
      <c r="CP1" s="50" t="s">
        <v>145</v>
      </c>
      <c r="CQ1" s="50" t="s">
        <v>146</v>
      </c>
      <c r="CR1" s="50" t="s">
        <v>147</v>
      </c>
      <c r="CS1" s="50" t="s">
        <v>148</v>
      </c>
      <c r="CT1" s="50" t="s">
        <v>149</v>
      </c>
      <c r="CU1" s="50" t="s">
        <v>150</v>
      </c>
      <c r="CV1" s="50" t="s">
        <v>151</v>
      </c>
      <c r="CW1" s="50" t="s">
        <v>152</v>
      </c>
      <c r="CX1" s="50" t="s">
        <v>153</v>
      </c>
      <c r="CY1" s="50" t="s">
        <v>154</v>
      </c>
      <c r="CZ1" s="50" t="s">
        <v>155</v>
      </c>
      <c r="DA1" s="50" t="s">
        <v>156</v>
      </c>
      <c r="DB1" s="50" t="s">
        <v>157</v>
      </c>
      <c r="DC1" s="50" t="s">
        <v>158</v>
      </c>
      <c r="DD1" s="50" t="s">
        <v>159</v>
      </c>
      <c r="DE1" s="50" t="s">
        <v>160</v>
      </c>
      <c r="DF1" s="50" t="s">
        <v>161</v>
      </c>
      <c r="DG1" s="50" t="s">
        <v>162</v>
      </c>
      <c r="DH1" s="50" t="s">
        <v>163</v>
      </c>
    </row>
    <row r="2" spans="1:113" s="61" customFormat="1" x14ac:dyDescent="0.3">
      <c r="A2" s="161" t="s">
        <v>280</v>
      </c>
      <c r="B2" s="161" t="s">
        <v>281</v>
      </c>
      <c r="C2" s="161" t="s">
        <v>282</v>
      </c>
      <c r="D2" s="161">
        <v>52</v>
      </c>
      <c r="E2" s="161">
        <v>1338.8157000000001</v>
      </c>
      <c r="F2" s="161">
        <v>231.90925999999999</v>
      </c>
      <c r="G2" s="161">
        <v>26.031433</v>
      </c>
      <c r="H2" s="161">
        <v>17.950773000000002</v>
      </c>
      <c r="I2" s="161">
        <v>8.0806609999999992</v>
      </c>
      <c r="J2" s="161">
        <v>41.540455000000001</v>
      </c>
      <c r="K2" s="161">
        <v>28.362445999999998</v>
      </c>
      <c r="L2" s="161">
        <v>13.178008</v>
      </c>
      <c r="M2" s="161">
        <v>16.820805</v>
      </c>
      <c r="N2" s="161">
        <v>1.3716805999999999</v>
      </c>
      <c r="O2" s="161">
        <v>9.1013179999999991</v>
      </c>
      <c r="P2" s="161">
        <v>542.77919999999995</v>
      </c>
      <c r="Q2" s="161">
        <v>17.669065</v>
      </c>
      <c r="R2" s="161">
        <v>295.39566000000002</v>
      </c>
      <c r="S2" s="161">
        <v>26.837758999999998</v>
      </c>
      <c r="T2" s="161">
        <v>3222.6945999999998</v>
      </c>
      <c r="U2" s="161">
        <v>0.99590140000000005</v>
      </c>
      <c r="V2" s="161">
        <v>12.653295</v>
      </c>
      <c r="W2" s="161">
        <v>147.74262999999999</v>
      </c>
      <c r="X2" s="161">
        <v>67.835364999999996</v>
      </c>
      <c r="Y2" s="161">
        <v>1.2297035000000001</v>
      </c>
      <c r="Z2" s="161">
        <v>0.84082365000000003</v>
      </c>
      <c r="AA2" s="161">
        <v>10.808541</v>
      </c>
      <c r="AB2" s="161">
        <v>0.99825006999999999</v>
      </c>
      <c r="AC2" s="161">
        <v>394.86716000000001</v>
      </c>
      <c r="AD2" s="161">
        <v>7.1989125999999999</v>
      </c>
      <c r="AE2" s="161">
        <v>0.9813172</v>
      </c>
      <c r="AF2" s="161">
        <v>0.48957332999999997</v>
      </c>
      <c r="AG2" s="161">
        <v>324.58936</v>
      </c>
      <c r="AH2" s="161">
        <v>224.40446</v>
      </c>
      <c r="AI2" s="161">
        <v>100.18488000000001</v>
      </c>
      <c r="AJ2" s="161">
        <v>781.32180000000005</v>
      </c>
      <c r="AK2" s="161">
        <v>3972.759</v>
      </c>
      <c r="AL2" s="161">
        <v>46.280501999999998</v>
      </c>
      <c r="AM2" s="161">
        <v>2222.7498000000001</v>
      </c>
      <c r="AN2" s="161">
        <v>86.309920000000005</v>
      </c>
      <c r="AO2" s="161">
        <v>9.9153529999999996</v>
      </c>
      <c r="AP2" s="161">
        <v>8.1182119999999998</v>
      </c>
      <c r="AQ2" s="161">
        <v>1.7971408</v>
      </c>
      <c r="AR2" s="161">
        <v>6.3135349999999999</v>
      </c>
      <c r="AS2" s="161">
        <v>622.42553999999996</v>
      </c>
      <c r="AT2" s="161">
        <v>6.1069865000000001E-2</v>
      </c>
      <c r="AU2" s="161">
        <v>2.5280687999999998</v>
      </c>
      <c r="AV2" s="161">
        <v>64.029839999999993</v>
      </c>
      <c r="AW2" s="161">
        <v>53.708157</v>
      </c>
      <c r="AX2" s="161">
        <v>4.2885244000000003E-2</v>
      </c>
      <c r="AY2" s="161">
        <v>1.0578088000000001</v>
      </c>
      <c r="AZ2" s="161">
        <v>130.12772000000001</v>
      </c>
      <c r="BA2" s="161">
        <v>21.130908999999999</v>
      </c>
      <c r="BB2" s="161">
        <v>5.2177258000000002</v>
      </c>
      <c r="BC2" s="161">
        <v>6.6715479999999996</v>
      </c>
      <c r="BD2" s="161">
        <v>9.2373139999999996</v>
      </c>
      <c r="BE2" s="161">
        <v>0.59018919999999997</v>
      </c>
      <c r="BF2" s="161">
        <v>3.7500947</v>
      </c>
      <c r="BG2" s="161">
        <v>0</v>
      </c>
      <c r="BH2" s="161">
        <v>0</v>
      </c>
      <c r="BI2" s="161">
        <v>4.0499642000000003E-4</v>
      </c>
      <c r="BJ2" s="161">
        <v>2.0495089000000001E-2</v>
      </c>
      <c r="BK2" s="161">
        <v>0</v>
      </c>
      <c r="BL2" s="161">
        <v>0.16650712000000001</v>
      </c>
      <c r="BM2" s="161">
        <v>1.8959367</v>
      </c>
      <c r="BN2" s="161">
        <v>0.65226156000000002</v>
      </c>
      <c r="BO2" s="161">
        <v>35.871380000000002</v>
      </c>
      <c r="BP2" s="161">
        <v>5.8252240000000004</v>
      </c>
      <c r="BQ2" s="161">
        <v>10.946167000000001</v>
      </c>
      <c r="BR2" s="161">
        <v>40.596640000000001</v>
      </c>
      <c r="BS2" s="161">
        <v>21.938375000000001</v>
      </c>
      <c r="BT2" s="161">
        <v>8.3549989999999994</v>
      </c>
      <c r="BU2" s="161">
        <v>6.0336460000000001E-2</v>
      </c>
      <c r="BV2" s="161">
        <v>5.8642603000000001E-3</v>
      </c>
      <c r="BW2" s="161">
        <v>0.52517784000000001</v>
      </c>
      <c r="BX2" s="161">
        <v>0.65616090000000005</v>
      </c>
      <c r="BY2" s="161">
        <v>4.3783620000000002E-2</v>
      </c>
      <c r="BZ2" s="161">
        <v>1.2397704E-3</v>
      </c>
      <c r="CA2" s="161">
        <v>0.37844178000000001</v>
      </c>
      <c r="CB2" s="161">
        <v>1.9189036E-3</v>
      </c>
      <c r="CC2" s="161">
        <v>3.5699825999999997E-2</v>
      </c>
      <c r="CD2" s="161">
        <v>0.33579755</v>
      </c>
      <c r="CE2" s="161">
        <v>4.2185439999999998E-2</v>
      </c>
      <c r="CF2" s="161">
        <v>3.9358730000000001E-2</v>
      </c>
      <c r="CG2" s="161">
        <v>4.9500000000000003E-7</v>
      </c>
      <c r="CH2" s="161">
        <v>2.7112286000000002E-3</v>
      </c>
      <c r="CI2" s="161">
        <v>4.6815999999999998E-7</v>
      </c>
      <c r="CJ2" s="161">
        <v>0.81849740000000004</v>
      </c>
      <c r="CK2" s="161">
        <v>1.0746375000000001E-2</v>
      </c>
      <c r="CL2" s="161">
        <v>0.59890929999999998</v>
      </c>
      <c r="CM2" s="161">
        <v>1.7495118000000001</v>
      </c>
      <c r="CN2" s="161">
        <v>1504.3344</v>
      </c>
      <c r="CO2" s="161">
        <v>2604.6008000000002</v>
      </c>
      <c r="CP2" s="161">
        <v>1410.4329</v>
      </c>
      <c r="CQ2" s="161">
        <v>492.14600000000002</v>
      </c>
      <c r="CR2" s="161">
        <v>297.57578000000001</v>
      </c>
      <c r="CS2" s="161">
        <v>250.88489999999999</v>
      </c>
      <c r="CT2" s="161">
        <v>1530.2963</v>
      </c>
      <c r="CU2" s="161">
        <v>878.13040000000001</v>
      </c>
      <c r="CV2" s="161">
        <v>828.91049999999996</v>
      </c>
      <c r="CW2" s="161">
        <v>972.61869999999999</v>
      </c>
      <c r="CX2" s="161">
        <v>306.43509999999998</v>
      </c>
      <c r="CY2" s="161">
        <v>1927.3590999999999</v>
      </c>
      <c r="CZ2" s="161">
        <v>838.9991</v>
      </c>
      <c r="DA2" s="161">
        <v>2364.0679</v>
      </c>
      <c r="DB2" s="161">
        <v>2183.02</v>
      </c>
      <c r="DC2" s="161">
        <v>3363.4675000000002</v>
      </c>
      <c r="DD2" s="161">
        <v>5507.5864000000001</v>
      </c>
      <c r="DE2" s="161">
        <v>1010.1448</v>
      </c>
      <c r="DF2" s="161">
        <v>2680.9859999999999</v>
      </c>
      <c r="DG2" s="161">
        <v>1248.1439</v>
      </c>
      <c r="DH2" s="161">
        <v>57.401978</v>
      </c>
      <c r="DI2" s="161">
        <v>0</v>
      </c>
    </row>
    <row r="5" spans="1:113" x14ac:dyDescent="0.3">
      <c r="A5" t="s">
        <v>104</v>
      </c>
      <c r="B5" t="s">
        <v>105</v>
      </c>
      <c r="C5" t="s">
        <v>106</v>
      </c>
      <c r="D5" t="s">
        <v>107</v>
      </c>
    </row>
    <row r="6" spans="1:113" x14ac:dyDescent="0.3">
      <c r="A6">
        <f>BA2</f>
        <v>21.130908999999999</v>
      </c>
      <c r="B6">
        <f>BB2</f>
        <v>5.2177258000000002</v>
      </c>
      <c r="C6">
        <f>BC2</f>
        <v>6.6715479999999996</v>
      </c>
      <c r="D6">
        <f>BD2</f>
        <v>9.2373139999999996</v>
      </c>
    </row>
    <row r="7" spans="1:113" x14ac:dyDescent="0.3">
      <c r="B7">
        <f>ROUND(B6/MAX($B$6,$C$6,$D$6),1)</f>
        <v>0.6</v>
      </c>
      <c r="C7">
        <f>ROUND(C6/MAX($B$6,$C$6,$D$6),1)</f>
        <v>0.7</v>
      </c>
      <c r="D7">
        <f>ROUND(D6/MAX($B$6,$C$6,$D$6),1)</f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I5"/>
  <sheetViews>
    <sheetView tabSelected="1" workbookViewId="0">
      <selection activeCell="G4" sqref="G4"/>
    </sheetView>
  </sheetViews>
  <sheetFormatPr defaultRowHeight="16.5" x14ac:dyDescent="0.3"/>
  <cols>
    <col min="1" max="1" width="4.875" bestFit="1" customWidth="1"/>
    <col min="2" max="2" width="11.125" bestFit="1" customWidth="1"/>
    <col min="3" max="3" width="5.5" bestFit="1" customWidth="1"/>
    <col min="4" max="4" width="4.5" bestFit="1" customWidth="1"/>
    <col min="5" max="9" width="6.125" style="22" customWidth="1"/>
    <col min="20" max="20" width="6.5" bestFit="1" customWidth="1"/>
  </cols>
  <sheetData>
    <row r="1" spans="1:9" x14ac:dyDescent="0.3">
      <c r="A1" s="54"/>
      <c r="B1" s="54" t="s">
        <v>256</v>
      </c>
      <c r="C1" s="54" t="s">
        <v>254</v>
      </c>
      <c r="E1" s="70" t="s">
        <v>36</v>
      </c>
      <c r="F1" s="70"/>
      <c r="G1" s="70" t="s">
        <v>37</v>
      </c>
      <c r="H1" s="70"/>
      <c r="I1" s="51" t="s">
        <v>38</v>
      </c>
    </row>
    <row r="2" spans="1:9" x14ac:dyDescent="0.3">
      <c r="A2" s="54" t="s">
        <v>255</v>
      </c>
      <c r="B2" s="55">
        <v>24697</v>
      </c>
      <c r="C2" s="56">
        <f ca="1">YEAR(TODAY())-YEAR(B2)+IF(TODAY()&gt;=DATE(YEAR(TODAY()),MONTH(B2),DAY(B2)),0,-1)</f>
        <v>52</v>
      </c>
      <c r="E2" s="52">
        <v>156.6</v>
      </c>
      <c r="F2" s="53" t="s">
        <v>39</v>
      </c>
      <c r="G2" s="52">
        <v>57.5</v>
      </c>
      <c r="H2" s="51" t="s">
        <v>41</v>
      </c>
      <c r="I2" s="70">
        <f>ROUND(G3/E3^2,1)</f>
        <v>23.4</v>
      </c>
    </row>
    <row r="3" spans="1:9" x14ac:dyDescent="0.3">
      <c r="E3" s="51">
        <f>E2/100</f>
        <v>1.5659999999999998</v>
      </c>
      <c r="F3" s="51" t="s">
        <v>40</v>
      </c>
      <c r="G3" s="51">
        <f>G2</f>
        <v>57.5</v>
      </c>
      <c r="H3" s="51" t="s">
        <v>41</v>
      </c>
      <c r="I3" s="70"/>
    </row>
    <row r="4" spans="1:9" x14ac:dyDescent="0.3">
      <c r="A4" t="s">
        <v>273</v>
      </c>
    </row>
    <row r="5" spans="1:9" x14ac:dyDescent="0.3">
      <c r="B5" s="60">
        <v>43887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N144"/>
  <sheetViews>
    <sheetView zoomScale="85" zoomScaleNormal="85" zoomScalePageLayoutView="55" workbookViewId="0">
      <selection activeCell="R22" sqref="R22"/>
    </sheetView>
  </sheetViews>
  <sheetFormatPr defaultRowHeight="16.5" x14ac:dyDescent="0.3"/>
  <cols>
    <col min="5" max="6" width="9" customWidth="1"/>
  </cols>
  <sheetData>
    <row r="1" spans="1:14" ht="41.25" customHeight="1" x14ac:dyDescent="0.3">
      <c r="A1" s="71" t="s">
        <v>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</row>
    <row r="2" spans="1:14" x14ac:dyDescent="0.3">
      <c r="E2" s="72" t="str">
        <f>'DRIs DATA'!B1</f>
        <v>(설문지 : FFQ 95문항 설문지, 사용자 : 이복희, ID : H1900133)</v>
      </c>
      <c r="F2" s="72"/>
      <c r="G2" s="72"/>
      <c r="H2" s="72"/>
      <c r="I2" s="72"/>
      <c r="J2" s="72"/>
    </row>
    <row r="3" spans="1:14" ht="8.1" customHeight="1" x14ac:dyDescent="0.3"/>
    <row r="4" spans="1:14" x14ac:dyDescent="0.3">
      <c r="K4" t="s">
        <v>2</v>
      </c>
      <c r="L4" t="str">
        <f>'DRIs DATA'!H1</f>
        <v>2020년 03월 18일 15:25:23</v>
      </c>
    </row>
    <row r="5" spans="1:14" ht="8.1" customHeight="1" x14ac:dyDescent="0.3"/>
    <row r="6" spans="1:14" ht="9.9499999999999993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6" customFormat="1" x14ac:dyDescent="0.3"/>
    <row r="8" spans="1:14" ht="26.25" x14ac:dyDescent="0.3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6.25" x14ac:dyDescent="0.3">
      <c r="A24" s="2" t="s">
        <v>6</v>
      </c>
    </row>
    <row r="25" spans="1:1" ht="16.5" customHeight="1" x14ac:dyDescent="0.3">
      <c r="A25" s="2"/>
    </row>
    <row r="39" spans="1:1" ht="26.25" x14ac:dyDescent="0.3">
      <c r="A39" s="2" t="s">
        <v>7</v>
      </c>
    </row>
    <row r="54" s="46" customFormat="1" x14ac:dyDescent="0.3"/>
    <row r="70" spans="1:14" s="46" customFormat="1" x14ac:dyDescent="0.3"/>
    <row r="71" spans="1:14" ht="26.25" x14ac:dyDescent="0.3">
      <c r="A71" s="2" t="s">
        <v>7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</row>
    <row r="95" spans="1:14" s="46" customFormat="1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6" customFormat="1" x14ac:dyDescent="0.3"/>
    <row r="97" spans="1:14" s="46" customFormat="1" x14ac:dyDescent="0.3"/>
    <row r="98" spans="1:14" s="46" customFormat="1" x14ac:dyDescent="0.3"/>
    <row r="99" spans="1:14" s="46" customFormat="1" x14ac:dyDescent="0.3"/>
    <row r="100" spans="1:14" s="46" customFormat="1" x14ac:dyDescent="0.3"/>
    <row r="105" spans="1:14" x14ac:dyDescent="0.3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</row>
    <row r="106" spans="1:14" ht="26.25" x14ac:dyDescent="0.3">
      <c r="A106" s="2" t="s">
        <v>16</v>
      </c>
    </row>
    <row r="127" spans="1:14" s="46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6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6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6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6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6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6" customFormat="1" x14ac:dyDescent="0.3"/>
    <row r="134" spans="1:14" s="46" customFormat="1" x14ac:dyDescent="0.3"/>
    <row r="135" spans="1:14" s="46" customFormat="1" x14ac:dyDescent="0.3"/>
    <row r="136" spans="1:14" s="46" customFormat="1" x14ac:dyDescent="0.3"/>
    <row r="137" spans="1:14" s="46" customFormat="1" x14ac:dyDescent="0.3"/>
    <row r="138" spans="1:14" s="46" customFormat="1" x14ac:dyDescent="0.3"/>
    <row r="139" spans="1:14" s="46" customFormat="1" x14ac:dyDescent="0.3"/>
    <row r="140" spans="1:14" s="46" customFormat="1" x14ac:dyDescent="0.3"/>
    <row r="141" spans="1:14" s="46" customFormat="1" x14ac:dyDescent="0.3"/>
    <row r="142" spans="1:14" s="46" customFormat="1" x14ac:dyDescent="0.3"/>
    <row r="143" spans="1:14" s="46" customFormat="1" x14ac:dyDescent="0.3"/>
    <row r="144" spans="1:14" ht="26.25" x14ac:dyDescent="0.3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  <pageSetUpPr fitToPage="1"/>
  </sheetPr>
  <dimension ref="A1:U259"/>
  <sheetViews>
    <sheetView zoomScaleNormal="100" zoomScalePageLayoutView="10" workbookViewId="0">
      <selection activeCell="J12" sqref="J12"/>
    </sheetView>
  </sheetViews>
  <sheetFormatPr defaultRowHeight="18" customHeight="1" x14ac:dyDescent="0.3"/>
  <cols>
    <col min="1" max="1" width="4" customWidth="1"/>
    <col min="2" max="2" width="1.875" customWidth="1"/>
    <col min="3" max="3" width="9" customWidth="1"/>
    <col min="4" max="4" width="1.875" customWidth="1"/>
    <col min="5" max="5" width="9" customWidth="1"/>
    <col min="6" max="6" width="1.875" customWidth="1"/>
    <col min="7" max="8" width="4" customWidth="1"/>
    <col min="9" max="11" width="9" customWidth="1"/>
    <col min="12" max="12" width="1.875" customWidth="1"/>
    <col min="13" max="13" width="9" customWidth="1"/>
    <col min="14" max="14" width="1.875" customWidth="1"/>
    <col min="15" max="16" width="4" customWidth="1"/>
    <col min="17" max="19" width="9" customWidth="1"/>
    <col min="20" max="20" width="1.875" customWidth="1"/>
    <col min="21" max="21" width="4" style="6" customWidth="1"/>
  </cols>
  <sheetData>
    <row r="1" spans="1:19" ht="18" customHeight="1" x14ac:dyDescent="0.3">
      <c r="P1" s="6"/>
    </row>
    <row r="2" spans="1:19" ht="18" customHeight="1" x14ac:dyDescent="0.3">
      <c r="B2" s="146" t="s">
        <v>196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</row>
    <row r="3" spans="1:19" ht="18" customHeight="1" x14ac:dyDescent="0.3">
      <c r="A3" s="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</row>
    <row r="4" spans="1:19" ht="18" customHeight="1" thickBot="1" x14ac:dyDescent="0.35">
      <c r="A4" s="6"/>
      <c r="B4" s="147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</row>
    <row r="5" spans="1:19" ht="18" customHeight="1" x14ac:dyDescent="0.3">
      <c r="A5" s="6"/>
      <c r="B5" s="144" t="s">
        <v>275</v>
      </c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</row>
    <row r="6" spans="1:19" ht="18" customHeight="1" x14ac:dyDescent="0.3"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45"/>
    </row>
    <row r="7" spans="1:19" ht="18" customHeight="1" x14ac:dyDescent="0.3">
      <c r="B7" s="145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</row>
    <row r="8" spans="1:19" ht="18" customHeight="1" x14ac:dyDescent="0.3">
      <c r="B8" s="145"/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</row>
    <row r="9" spans="1:19" ht="18" customHeight="1" thickBot="1" x14ac:dyDescent="0.35">
      <c r="B9" s="145"/>
      <c r="C9" s="145"/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</row>
    <row r="10" spans="1:19" ht="18" customHeight="1" x14ac:dyDescent="0.3">
      <c r="C10" s="150" t="s">
        <v>30</v>
      </c>
      <c r="D10" s="150"/>
      <c r="E10" s="151"/>
      <c r="F10" s="154">
        <f>'개인정보 및 신체계측 입력'!B5</f>
        <v>43887</v>
      </c>
      <c r="G10" s="113"/>
      <c r="H10" s="113"/>
      <c r="I10" s="113"/>
      <c r="K10" s="109" t="s">
        <v>33</v>
      </c>
      <c r="L10" s="110"/>
      <c r="M10" s="109" t="s">
        <v>34</v>
      </c>
      <c r="N10" s="110"/>
      <c r="O10" s="109" t="s">
        <v>35</v>
      </c>
      <c r="P10" s="109"/>
      <c r="Q10" s="109"/>
      <c r="R10" s="109"/>
      <c r="S10" s="109"/>
    </row>
    <row r="11" spans="1:19" ht="18" customHeight="1" thickBot="1" x14ac:dyDescent="0.35">
      <c r="C11" s="152"/>
      <c r="D11" s="152"/>
      <c r="E11" s="153"/>
      <c r="F11" s="114"/>
      <c r="G11" s="114"/>
      <c r="H11" s="114"/>
      <c r="I11" s="114"/>
      <c r="K11" s="111"/>
      <c r="L11" s="112"/>
      <c r="M11" s="111"/>
      <c r="N11" s="112"/>
      <c r="O11" s="111"/>
      <c r="P11" s="111"/>
      <c r="Q11" s="111"/>
      <c r="R11" s="111"/>
      <c r="S11" s="111"/>
    </row>
    <row r="12" spans="1:19" ht="18" customHeight="1" x14ac:dyDescent="0.3">
      <c r="C12" s="150" t="s">
        <v>32</v>
      </c>
      <c r="D12" s="150"/>
      <c r="E12" s="151"/>
      <c r="F12" s="135">
        <f ca="1">'개인정보 및 신체계측 입력'!C2</f>
        <v>52</v>
      </c>
      <c r="G12" s="135"/>
      <c r="H12" s="135"/>
      <c r="I12" s="135"/>
      <c r="K12" s="126">
        <f>'개인정보 및 신체계측 입력'!E2</f>
        <v>156.6</v>
      </c>
      <c r="L12" s="127"/>
      <c r="M12" s="120">
        <f>'개인정보 및 신체계측 입력'!G2</f>
        <v>57.5</v>
      </c>
      <c r="N12" s="121"/>
      <c r="O12" s="116" t="s">
        <v>271</v>
      </c>
      <c r="P12" s="110"/>
      <c r="Q12" s="113">
        <f>'개인정보 및 신체계측 입력'!I2</f>
        <v>23.4</v>
      </c>
      <c r="R12" s="113"/>
      <c r="S12" s="113"/>
    </row>
    <row r="13" spans="1:19" ht="18" customHeight="1" thickBot="1" x14ac:dyDescent="0.35">
      <c r="C13" s="155"/>
      <c r="D13" s="155"/>
      <c r="E13" s="156"/>
      <c r="F13" s="136"/>
      <c r="G13" s="136"/>
      <c r="H13" s="136"/>
      <c r="I13" s="136"/>
      <c r="K13" s="128"/>
      <c r="L13" s="129"/>
      <c r="M13" s="122"/>
      <c r="N13" s="123"/>
      <c r="O13" s="117"/>
      <c r="P13" s="118"/>
      <c r="Q13" s="114"/>
      <c r="R13" s="114"/>
      <c r="S13" s="114"/>
    </row>
    <row r="14" spans="1:19" ht="18" customHeight="1" x14ac:dyDescent="0.3">
      <c r="C14" s="152" t="s">
        <v>31</v>
      </c>
      <c r="D14" s="152"/>
      <c r="E14" s="153"/>
      <c r="F14" s="114" t="str">
        <f>MID('DRIs DATA'!B1,28,3)</f>
        <v>이복희</v>
      </c>
      <c r="G14" s="114"/>
      <c r="H14" s="114"/>
      <c r="I14" s="114"/>
      <c r="K14" s="128"/>
      <c r="L14" s="129"/>
      <c r="M14" s="122"/>
      <c r="N14" s="123"/>
      <c r="O14" s="117"/>
      <c r="P14" s="118"/>
      <c r="Q14" s="114"/>
      <c r="R14" s="114"/>
      <c r="S14" s="114"/>
    </row>
    <row r="15" spans="1:19" ht="18" customHeight="1" thickBot="1" x14ac:dyDescent="0.35">
      <c r="C15" s="155"/>
      <c r="D15" s="155"/>
      <c r="E15" s="156"/>
      <c r="F15" s="115"/>
      <c r="G15" s="115"/>
      <c r="H15" s="115"/>
      <c r="I15" s="115"/>
      <c r="K15" s="130"/>
      <c r="L15" s="131"/>
      <c r="M15" s="124"/>
      <c r="N15" s="125"/>
      <c r="O15" s="119"/>
      <c r="P15" s="112"/>
      <c r="Q15" s="115"/>
      <c r="R15" s="115"/>
      <c r="S15" s="115"/>
    </row>
    <row r="16" spans="1:19" ht="18" customHeight="1" x14ac:dyDescent="0.3">
      <c r="C16" s="32"/>
      <c r="D16" s="32"/>
      <c r="E16" s="32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0" ht="18" customHeight="1" x14ac:dyDescent="0.3">
      <c r="C17" s="32"/>
      <c r="D17" s="32"/>
      <c r="E17" s="32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0" ht="18" customHeight="1" thickBot="1" x14ac:dyDescent="0.35">
      <c r="K18" s="9"/>
      <c r="L18" s="9"/>
      <c r="M18" s="9"/>
      <c r="N18" s="9"/>
      <c r="O18" s="9"/>
      <c r="P18" s="9"/>
      <c r="Q18" s="9"/>
      <c r="R18" s="9"/>
      <c r="S18" s="9"/>
    </row>
    <row r="19" spans="2:20" ht="18" customHeight="1" x14ac:dyDescent="0.3">
      <c r="B19" s="73" t="s">
        <v>42</v>
      </c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5"/>
    </row>
    <row r="20" spans="2:20" ht="18" customHeight="1" thickBot="1" x14ac:dyDescent="0.35">
      <c r="B20" s="76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8"/>
    </row>
    <row r="21" spans="2:20" ht="18" customHeight="1" x14ac:dyDescent="0.5">
      <c r="B21" s="27"/>
      <c r="C21" s="27"/>
      <c r="D21" s="27"/>
      <c r="E21" s="27"/>
      <c r="F21" s="27"/>
      <c r="G21" s="27"/>
      <c r="H21" s="27"/>
      <c r="I21" s="27"/>
    </row>
    <row r="23" spans="2:20" ht="18" customHeight="1" x14ac:dyDescent="0.3">
      <c r="E23" s="8"/>
      <c r="G23" s="7"/>
    </row>
    <row r="24" spans="2:20" ht="18" customHeight="1" x14ac:dyDescent="0.3">
      <c r="G24" s="7"/>
      <c r="H24" s="14"/>
    </row>
    <row r="35" spans="2:20" ht="18" customHeight="1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 x14ac:dyDescent="0.35">
      <c r="B36" s="12"/>
      <c r="C36" s="33" t="s">
        <v>50</v>
      </c>
      <c r="D36" s="141" t="s">
        <v>43</v>
      </c>
      <c r="E36" s="141"/>
      <c r="F36" s="141"/>
      <c r="G36" s="141"/>
      <c r="H36" s="141"/>
      <c r="I36" s="34">
        <f>'DRIs DATA'!F8</f>
        <v>77.436999999999998</v>
      </c>
      <c r="J36" s="142" t="s">
        <v>44</v>
      </c>
      <c r="K36" s="142"/>
      <c r="L36" s="142"/>
      <c r="M36" s="142"/>
      <c r="N36" s="35"/>
      <c r="O36" s="140" t="s">
        <v>45</v>
      </c>
      <c r="P36" s="140"/>
      <c r="Q36" s="140"/>
      <c r="R36" s="140"/>
      <c r="S36" s="140"/>
      <c r="T36" s="6"/>
    </row>
    <row r="37" spans="2:20" ht="18" customHeight="1" x14ac:dyDescent="0.3">
      <c r="B37" s="12"/>
      <c r="C37" s="137" t="s">
        <v>182</v>
      </c>
      <c r="D37" s="137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6"/>
    </row>
    <row r="38" spans="2:20" ht="18" customHeight="1" x14ac:dyDescent="0.3">
      <c r="B38" s="12"/>
      <c r="C38" s="137"/>
      <c r="D38" s="137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6"/>
    </row>
    <row r="39" spans="2:20" ht="18" customHeight="1" thickBot="1" x14ac:dyDescent="0.35">
      <c r="B39" s="12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8"/>
      <c r="T39" s="6"/>
    </row>
    <row r="40" spans="2:20" ht="18" customHeight="1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 x14ac:dyDescent="0.35">
      <c r="B41" s="6"/>
      <c r="C41" s="33" t="s">
        <v>47</v>
      </c>
      <c r="D41" s="141" t="s">
        <v>43</v>
      </c>
      <c r="E41" s="141"/>
      <c r="F41" s="141"/>
      <c r="G41" s="141"/>
      <c r="H41" s="141"/>
      <c r="I41" s="34">
        <f>'DRIs DATA'!G8</f>
        <v>8.6920000000000002</v>
      </c>
      <c r="J41" s="142" t="s">
        <v>44</v>
      </c>
      <c r="K41" s="142"/>
      <c r="L41" s="142"/>
      <c r="M41" s="142"/>
      <c r="N41" s="35"/>
      <c r="O41" s="139" t="s">
        <v>49</v>
      </c>
      <c r="P41" s="139"/>
      <c r="Q41" s="139"/>
      <c r="R41" s="139"/>
      <c r="S41" s="139"/>
      <c r="T41" s="6"/>
    </row>
    <row r="42" spans="2:20" ht="18" customHeight="1" x14ac:dyDescent="0.3">
      <c r="B42" s="6"/>
      <c r="C42" s="82" t="s">
        <v>184</v>
      </c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6"/>
    </row>
    <row r="43" spans="2:20" ht="18" customHeight="1" x14ac:dyDescent="0.3">
      <c r="B43" s="6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6"/>
    </row>
    <row r="44" spans="2:20" ht="18" customHeight="1" thickBot="1" x14ac:dyDescent="0.35">
      <c r="B44" s="6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6"/>
    </row>
    <row r="45" spans="2:20" ht="18" customHeight="1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 x14ac:dyDescent="0.35">
      <c r="B46" s="6"/>
      <c r="C46" s="33" t="s">
        <v>46</v>
      </c>
      <c r="D46" s="143" t="s">
        <v>43</v>
      </c>
      <c r="E46" s="143"/>
      <c r="F46" s="143"/>
      <c r="G46" s="143"/>
      <c r="H46" s="143"/>
      <c r="I46" s="34">
        <f>'DRIs DATA'!H8</f>
        <v>13.871</v>
      </c>
      <c r="J46" s="142" t="s">
        <v>44</v>
      </c>
      <c r="K46" s="142"/>
      <c r="L46" s="142"/>
      <c r="M46" s="142"/>
      <c r="N46" s="35"/>
      <c r="O46" s="139" t="s">
        <v>48</v>
      </c>
      <c r="P46" s="139"/>
      <c r="Q46" s="139"/>
      <c r="R46" s="139"/>
      <c r="S46" s="139"/>
      <c r="T46" s="6"/>
    </row>
    <row r="47" spans="2:20" ht="18" customHeight="1" x14ac:dyDescent="0.3">
      <c r="B47" s="6"/>
      <c r="C47" s="82" t="s">
        <v>183</v>
      </c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6"/>
    </row>
    <row r="48" spans="2:20" ht="18" customHeight="1" thickBot="1" x14ac:dyDescent="0.35">
      <c r="B48" s="6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6"/>
    </row>
    <row r="49" spans="1:20" ht="18" customHeight="1" x14ac:dyDescent="0.3">
      <c r="B49" s="6"/>
      <c r="T49" s="6"/>
    </row>
    <row r="50" spans="1:20" ht="18" customHeight="1" x14ac:dyDescent="0.3">
      <c r="B50" s="6"/>
      <c r="T50" s="6"/>
    </row>
    <row r="51" spans="1:20" ht="18" customHeight="1" x14ac:dyDescent="0.3">
      <c r="B51" s="6"/>
      <c r="T51" s="6"/>
    </row>
    <row r="52" spans="1:20" ht="18" customHeight="1" thickBot="1" x14ac:dyDescent="0.35">
      <c r="B52" s="6"/>
      <c r="T52" s="6"/>
    </row>
    <row r="53" spans="1:20" ht="18" customHeight="1" x14ac:dyDescent="0.3">
      <c r="B53" s="73" t="s">
        <v>191</v>
      </c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5"/>
    </row>
    <row r="54" spans="1:20" ht="18" customHeight="1" thickBot="1" x14ac:dyDescent="0.35">
      <c r="B54" s="76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8"/>
    </row>
    <row r="55" spans="1:20" ht="18" customHeight="1" x14ac:dyDescent="0.5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18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 x14ac:dyDescent="0.3">
      <c r="A57" s="6"/>
    </row>
    <row r="68" spans="2:21" ht="18" customHeight="1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2:21" ht="18" customHeight="1" thickBot="1" x14ac:dyDescent="0.35">
      <c r="B69" s="6"/>
      <c r="C69" s="148" t="s">
        <v>164</v>
      </c>
      <c r="D69" s="148"/>
      <c r="E69" s="148"/>
      <c r="F69" s="148"/>
      <c r="G69" s="148"/>
      <c r="H69" s="141" t="s">
        <v>170</v>
      </c>
      <c r="I69" s="141"/>
      <c r="J69" s="141"/>
      <c r="K69" s="36">
        <f>ROUND('그룹 전체 사용자의 일일 입력'!B6/MAX('그룹 전체 사용자의 일일 입력'!$B$6,'그룹 전체 사용자의 일일 입력'!$C$6,'그룹 전체 사용자의 일일 입력'!$D$6),1)</f>
        <v>0.6</v>
      </c>
      <c r="L69" s="36" t="s">
        <v>53</v>
      </c>
      <c r="M69" s="36">
        <f>ROUND('그룹 전체 사용자의 일일 입력'!C6/MAX('그룹 전체 사용자의 일일 입력'!$B$6,'그룹 전체 사용자의 일일 입력'!$C$6,'그룹 전체 사용자의 일일 입력'!$D$6),1)</f>
        <v>0.7</v>
      </c>
      <c r="N69" s="36" t="s">
        <v>53</v>
      </c>
      <c r="O69" s="149">
        <f>ROUND('그룹 전체 사용자의 일일 입력'!D6/MAX('그룹 전체 사용자의 일일 입력'!$B$6,'그룹 전체 사용자의 일일 입력'!$C$6,'그룹 전체 사용자의 일일 입력'!$D$6),1)</f>
        <v>1</v>
      </c>
      <c r="P69" s="149"/>
      <c r="Q69" s="37" t="s">
        <v>54</v>
      </c>
      <c r="R69" s="35"/>
      <c r="S69" s="35"/>
      <c r="T69" s="6"/>
    </row>
    <row r="70" spans="2:21" ht="18" customHeight="1" thickBot="1" x14ac:dyDescent="0.35">
      <c r="B70" s="6"/>
      <c r="C70" s="83" t="s">
        <v>165</v>
      </c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6"/>
      <c r="U70" s="13"/>
    </row>
    <row r="71" spans="2:21" ht="18" customHeight="1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3"/>
    </row>
    <row r="72" spans="2:21" ht="18" customHeight="1" thickBot="1" x14ac:dyDescent="0.35">
      <c r="B72" s="6"/>
      <c r="C72" s="148" t="s">
        <v>51</v>
      </c>
      <c r="D72" s="148"/>
      <c r="E72" s="148"/>
      <c r="F72" s="148"/>
      <c r="G72" s="148"/>
      <c r="H72" s="38"/>
      <c r="I72" s="141" t="s">
        <v>52</v>
      </c>
      <c r="J72" s="141"/>
      <c r="K72" s="36">
        <f>ROUND('DRIs DATA'!L8,1)</f>
        <v>15.1</v>
      </c>
      <c r="L72" s="36" t="s">
        <v>53</v>
      </c>
      <c r="M72" s="36">
        <f>ROUND('DRIs DATA'!K8,1)</f>
        <v>6.2</v>
      </c>
      <c r="N72" s="142" t="s">
        <v>54</v>
      </c>
      <c r="O72" s="142"/>
      <c r="P72" s="142"/>
      <c r="Q72" s="142"/>
      <c r="R72" s="39"/>
      <c r="S72" s="35"/>
      <c r="T72" s="6"/>
    </row>
    <row r="73" spans="2:21" ht="18" customHeight="1" x14ac:dyDescent="0.3">
      <c r="B73" s="6"/>
      <c r="C73" s="82" t="s">
        <v>181</v>
      </c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6"/>
      <c r="U73" s="13"/>
    </row>
    <row r="74" spans="2:21" ht="18" customHeight="1" thickBot="1" x14ac:dyDescent="0.35">
      <c r="B74" s="6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13"/>
      <c r="U74" s="13"/>
    </row>
    <row r="75" spans="2:21" ht="18" customHeight="1" x14ac:dyDescent="0.3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2:21" ht="18" customHeight="1" thickBot="1" x14ac:dyDescent="0.35">
      <c r="B76" s="6"/>
      <c r="T76" s="6"/>
    </row>
    <row r="77" spans="2:21" ht="18" customHeight="1" x14ac:dyDescent="0.3">
      <c r="B77" s="73" t="s">
        <v>192</v>
      </c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5"/>
    </row>
    <row r="78" spans="2:21" ht="18" customHeight="1" thickBot="1" x14ac:dyDescent="0.35">
      <c r="B78" s="76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8"/>
    </row>
    <row r="79" spans="2:21" ht="18" customHeight="1" x14ac:dyDescent="0.5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</row>
    <row r="80" spans="2:21" ht="18" customHeight="1" x14ac:dyDescent="0.3">
      <c r="B80" s="84" t="s">
        <v>168</v>
      </c>
      <c r="C80" s="84"/>
      <c r="D80" s="84"/>
      <c r="E80" s="84"/>
      <c r="F80" s="21"/>
      <c r="G80" s="21"/>
      <c r="H80" s="21"/>
      <c r="L80" s="84" t="s">
        <v>172</v>
      </c>
      <c r="M80" s="84"/>
      <c r="N80" s="84"/>
      <c r="O80" s="84"/>
      <c r="P80" s="84"/>
    </row>
    <row r="81" spans="1:21" ht="18" customHeight="1" x14ac:dyDescent="0.3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 x14ac:dyDescent="0.3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 x14ac:dyDescent="0.3">
      <c r="L83" s="11"/>
      <c r="M83" s="11"/>
      <c r="N83" s="11"/>
      <c r="O83" s="11"/>
      <c r="P83" s="11"/>
      <c r="Q83" s="11"/>
      <c r="R83" s="11"/>
      <c r="S83" s="11"/>
      <c r="T83" s="11"/>
    </row>
    <row r="84" spans="1:21" ht="18" customHeight="1" x14ac:dyDescent="0.3">
      <c r="A84" s="11"/>
      <c r="L84" s="11"/>
      <c r="M84" s="11"/>
      <c r="N84" s="11"/>
      <c r="O84" s="11"/>
      <c r="P84" s="11"/>
      <c r="Q84" s="11"/>
      <c r="R84" s="11"/>
      <c r="S84" s="11"/>
      <c r="T84" s="11"/>
      <c r="U84" s="12"/>
    </row>
    <row r="85" spans="1:21" ht="18" customHeight="1" x14ac:dyDescent="0.3">
      <c r="A85" s="11"/>
      <c r="U85" s="12"/>
    </row>
    <row r="86" spans="1:21" ht="18" customHeight="1" x14ac:dyDescent="0.3">
      <c r="A86" s="11"/>
      <c r="U86" s="12"/>
    </row>
    <row r="87" spans="1:21" ht="18" customHeight="1" x14ac:dyDescent="0.3">
      <c r="A87" s="11"/>
      <c r="F87" s="11"/>
      <c r="K87" s="11"/>
      <c r="U87" s="12"/>
    </row>
    <row r="88" spans="1:21" ht="18" customHeight="1" x14ac:dyDescent="0.3">
      <c r="C88" s="11"/>
      <c r="D88" s="11"/>
      <c r="E88" s="11"/>
      <c r="F88" s="11"/>
      <c r="H88" s="11"/>
      <c r="I88" s="11"/>
      <c r="J88" s="11"/>
      <c r="K88" s="11"/>
    </row>
    <row r="89" spans="1:21" ht="18" customHeight="1" x14ac:dyDescent="0.3">
      <c r="F89" s="11"/>
      <c r="K89" s="11"/>
    </row>
    <row r="90" spans="1:21" ht="18" customHeight="1" x14ac:dyDescent="0.3">
      <c r="F90" s="11"/>
      <c r="K90" s="11"/>
    </row>
    <row r="91" spans="1:21" ht="18" customHeight="1" x14ac:dyDescent="0.3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21" ht="18" customHeight="1" thickBot="1" x14ac:dyDescent="0.35">
      <c r="B92" s="11"/>
      <c r="C92" s="11"/>
      <c r="D92" s="11"/>
      <c r="E92" s="11"/>
      <c r="G92" s="11"/>
      <c r="H92" s="11"/>
      <c r="I92" s="11"/>
      <c r="J92" s="11"/>
    </row>
    <row r="93" spans="1:21" ht="18" customHeight="1" x14ac:dyDescent="0.3">
      <c r="B93" s="132" t="s">
        <v>268</v>
      </c>
      <c r="C93" s="133"/>
      <c r="D93" s="133"/>
      <c r="E93" s="133"/>
      <c r="F93" s="133"/>
      <c r="G93" s="133"/>
      <c r="H93" s="133"/>
      <c r="I93" s="133"/>
      <c r="J93" s="134"/>
      <c r="L93" s="132" t="s">
        <v>175</v>
      </c>
      <c r="M93" s="133"/>
      <c r="N93" s="133"/>
      <c r="O93" s="133"/>
      <c r="P93" s="133"/>
      <c r="Q93" s="133"/>
      <c r="R93" s="133"/>
      <c r="S93" s="133"/>
      <c r="T93" s="134"/>
    </row>
    <row r="94" spans="1:21" ht="18" customHeight="1" x14ac:dyDescent="0.3">
      <c r="B94" s="87" t="s">
        <v>171</v>
      </c>
      <c r="C94" s="85"/>
      <c r="D94" s="85"/>
      <c r="E94" s="85"/>
      <c r="F94" s="88">
        <f>ROUND('DRIs DATA'!F16/'DRIs DATA'!C16*100,2)</f>
        <v>39.39</v>
      </c>
      <c r="G94" s="88"/>
      <c r="H94" s="85" t="s">
        <v>167</v>
      </c>
      <c r="I94" s="85"/>
      <c r="J94" s="86"/>
      <c r="L94" s="87" t="s">
        <v>171</v>
      </c>
      <c r="M94" s="85"/>
      <c r="N94" s="85"/>
      <c r="O94" s="85"/>
      <c r="P94" s="85"/>
      <c r="Q94" s="23">
        <f>ROUND('DRIs DATA'!M16/'DRIs DATA'!K16*100,2)</f>
        <v>105.44</v>
      </c>
      <c r="R94" s="85" t="s">
        <v>167</v>
      </c>
      <c r="S94" s="85"/>
      <c r="T94" s="86"/>
    </row>
    <row r="95" spans="1:21" ht="18" customHeight="1" x14ac:dyDescent="0.3">
      <c r="B95" s="40"/>
      <c r="C95" s="6"/>
      <c r="D95" s="6"/>
      <c r="E95" s="6"/>
      <c r="F95" s="6"/>
      <c r="G95" s="6"/>
      <c r="H95" s="6"/>
      <c r="I95" s="6"/>
      <c r="J95" s="41"/>
      <c r="L95" s="40"/>
      <c r="M95" s="6"/>
      <c r="N95" s="6"/>
      <c r="O95" s="6"/>
      <c r="P95" s="6"/>
      <c r="Q95" s="6"/>
      <c r="R95" s="6"/>
      <c r="S95" s="6"/>
      <c r="T95" s="41"/>
    </row>
    <row r="96" spans="1:21" ht="18" customHeight="1" x14ac:dyDescent="0.3">
      <c r="B96" s="90" t="s">
        <v>180</v>
      </c>
      <c r="C96" s="91"/>
      <c r="D96" s="91"/>
      <c r="E96" s="91"/>
      <c r="F96" s="91"/>
      <c r="G96" s="91"/>
      <c r="H96" s="91"/>
      <c r="I96" s="91"/>
      <c r="J96" s="92"/>
      <c r="L96" s="96" t="s">
        <v>173</v>
      </c>
      <c r="M96" s="97"/>
      <c r="N96" s="97"/>
      <c r="O96" s="97"/>
      <c r="P96" s="97"/>
      <c r="Q96" s="97"/>
      <c r="R96" s="97"/>
      <c r="S96" s="97"/>
      <c r="T96" s="98"/>
    </row>
    <row r="97" spans="2:21" ht="18" customHeight="1" x14ac:dyDescent="0.3">
      <c r="B97" s="90"/>
      <c r="C97" s="91"/>
      <c r="D97" s="91"/>
      <c r="E97" s="91"/>
      <c r="F97" s="91"/>
      <c r="G97" s="91"/>
      <c r="H97" s="91"/>
      <c r="I97" s="91"/>
      <c r="J97" s="92"/>
      <c r="L97" s="96"/>
      <c r="M97" s="97"/>
      <c r="N97" s="97"/>
      <c r="O97" s="97"/>
      <c r="P97" s="97"/>
      <c r="Q97" s="97"/>
      <c r="R97" s="97"/>
      <c r="S97" s="97"/>
      <c r="T97" s="98"/>
    </row>
    <row r="98" spans="2:21" ht="18" customHeight="1" x14ac:dyDescent="0.3">
      <c r="B98" s="90"/>
      <c r="C98" s="91"/>
      <c r="D98" s="91"/>
      <c r="E98" s="91"/>
      <c r="F98" s="91"/>
      <c r="G98" s="91"/>
      <c r="H98" s="91"/>
      <c r="I98" s="91"/>
      <c r="J98" s="92"/>
      <c r="L98" s="96"/>
      <c r="M98" s="97"/>
      <c r="N98" s="97"/>
      <c r="O98" s="97"/>
      <c r="P98" s="97"/>
      <c r="Q98" s="97"/>
      <c r="R98" s="97"/>
      <c r="S98" s="97"/>
      <c r="T98" s="98"/>
    </row>
    <row r="99" spans="2:21" ht="18" customHeight="1" x14ac:dyDescent="0.3">
      <c r="B99" s="90"/>
      <c r="C99" s="91"/>
      <c r="D99" s="91"/>
      <c r="E99" s="91"/>
      <c r="F99" s="91"/>
      <c r="G99" s="91"/>
      <c r="H99" s="91"/>
      <c r="I99" s="91"/>
      <c r="J99" s="92"/>
      <c r="L99" s="96"/>
      <c r="M99" s="97"/>
      <c r="N99" s="97"/>
      <c r="O99" s="97"/>
      <c r="P99" s="97"/>
      <c r="Q99" s="97"/>
      <c r="R99" s="97"/>
      <c r="S99" s="97"/>
      <c r="T99" s="98"/>
    </row>
    <row r="100" spans="2:21" ht="18" customHeight="1" x14ac:dyDescent="0.3">
      <c r="B100" s="90"/>
      <c r="C100" s="91"/>
      <c r="D100" s="91"/>
      <c r="E100" s="91"/>
      <c r="F100" s="91"/>
      <c r="G100" s="91"/>
      <c r="H100" s="91"/>
      <c r="I100" s="91"/>
      <c r="J100" s="92"/>
      <c r="L100" s="96"/>
      <c r="M100" s="97"/>
      <c r="N100" s="97"/>
      <c r="O100" s="97"/>
      <c r="P100" s="97"/>
      <c r="Q100" s="97"/>
      <c r="R100" s="97"/>
      <c r="S100" s="97"/>
      <c r="T100" s="98"/>
      <c r="U100" s="17"/>
    </row>
    <row r="101" spans="2:21" ht="18" customHeight="1" thickBot="1" x14ac:dyDescent="0.35">
      <c r="B101" s="93"/>
      <c r="C101" s="94"/>
      <c r="D101" s="94"/>
      <c r="E101" s="94"/>
      <c r="F101" s="94"/>
      <c r="G101" s="94"/>
      <c r="H101" s="94"/>
      <c r="I101" s="94"/>
      <c r="J101" s="95"/>
      <c r="L101" s="99"/>
      <c r="M101" s="100"/>
      <c r="N101" s="100"/>
      <c r="O101" s="100"/>
      <c r="P101" s="100"/>
      <c r="Q101" s="100"/>
      <c r="R101" s="100"/>
      <c r="S101" s="100"/>
      <c r="T101" s="101"/>
      <c r="U101" s="17"/>
    </row>
    <row r="102" spans="2:21" ht="18" customHeight="1" x14ac:dyDescent="0.3">
      <c r="B102" s="18"/>
      <c r="C102" s="18"/>
      <c r="D102" s="18"/>
      <c r="E102" s="18"/>
      <c r="F102" s="18"/>
      <c r="G102" s="18"/>
      <c r="H102" s="18"/>
      <c r="I102" s="18"/>
      <c r="J102" s="18"/>
      <c r="L102" s="28"/>
      <c r="M102" s="28"/>
      <c r="N102" s="28"/>
      <c r="O102" s="28"/>
      <c r="P102" s="28"/>
      <c r="Q102" s="28"/>
      <c r="R102" s="28"/>
      <c r="S102" s="28"/>
      <c r="T102" s="28"/>
      <c r="U102" s="17"/>
    </row>
    <row r="103" spans="2:21" ht="18" customHeight="1" thickBot="1" x14ac:dyDescent="0.35">
      <c r="B103" s="18"/>
      <c r="C103" s="18"/>
      <c r="D103" s="18"/>
      <c r="E103" s="18"/>
      <c r="F103" s="18"/>
      <c r="G103" s="18"/>
      <c r="H103" s="18"/>
      <c r="I103" s="18"/>
      <c r="J103" s="18"/>
      <c r="L103" s="29"/>
      <c r="M103" s="29"/>
      <c r="N103" s="29"/>
      <c r="O103" s="29"/>
      <c r="P103" s="29"/>
      <c r="Q103" s="29"/>
      <c r="R103" s="29"/>
      <c r="S103" s="29"/>
      <c r="T103" s="29"/>
      <c r="U103" s="17"/>
    </row>
    <row r="104" spans="2:21" ht="18" customHeight="1" x14ac:dyDescent="0.3">
      <c r="B104" s="73" t="s">
        <v>193</v>
      </c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5"/>
    </row>
    <row r="105" spans="2:21" ht="18" customHeight="1" thickBot="1" x14ac:dyDescent="0.35">
      <c r="B105" s="76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8"/>
    </row>
    <row r="106" spans="2:21" ht="18" customHeight="1" x14ac:dyDescent="0.5">
      <c r="C106" s="31"/>
      <c r="D106" s="31"/>
      <c r="E106" s="31"/>
      <c r="F106" s="31"/>
      <c r="G106" s="31"/>
      <c r="H106" s="31"/>
      <c r="I106" s="31"/>
    </row>
    <row r="107" spans="2:21" ht="18" customHeight="1" x14ac:dyDescent="0.3">
      <c r="B107" s="84" t="s">
        <v>169</v>
      </c>
      <c r="C107" s="84"/>
      <c r="D107" s="84"/>
      <c r="E107" s="84"/>
      <c r="F107" s="6"/>
      <c r="G107" s="6"/>
      <c r="H107" s="6"/>
      <c r="I107" s="6"/>
      <c r="L107" s="84" t="s">
        <v>270</v>
      </c>
      <c r="M107" s="84"/>
      <c r="N107" s="84"/>
      <c r="O107" s="84"/>
      <c r="P107" s="84"/>
      <c r="Q107" s="6"/>
      <c r="R107" s="6"/>
    </row>
    <row r="115" spans="2:20" ht="18" customHeight="1" x14ac:dyDescent="0.3">
      <c r="G115" s="11"/>
      <c r="Q115" s="11"/>
    </row>
    <row r="116" spans="2:20" ht="18" customHeight="1" x14ac:dyDescent="0.3">
      <c r="G116" s="11"/>
      <c r="Q116" s="11"/>
    </row>
    <row r="117" spans="2:20" ht="18" customHeight="1" x14ac:dyDescent="0.3">
      <c r="G117" s="11"/>
      <c r="Q117" s="11"/>
    </row>
    <row r="118" spans="2:20" ht="18" customHeight="1" x14ac:dyDescent="0.3">
      <c r="D118" s="11"/>
      <c r="E118" s="11"/>
      <c r="F118" s="11"/>
      <c r="G118" s="11"/>
      <c r="I118" s="11"/>
      <c r="N118" s="11"/>
      <c r="O118" s="11"/>
      <c r="P118" s="11"/>
      <c r="Q118" s="11"/>
    </row>
    <row r="119" spans="2:20" ht="18" customHeight="1" thickBot="1" x14ac:dyDescent="0.35">
      <c r="G119" s="11"/>
      <c r="Q119" s="11"/>
    </row>
    <row r="120" spans="2:20" ht="18" customHeight="1" x14ac:dyDescent="0.3">
      <c r="B120" s="79" t="s">
        <v>264</v>
      </c>
      <c r="C120" s="80"/>
      <c r="D120" s="80"/>
      <c r="E120" s="80"/>
      <c r="F120" s="80"/>
      <c r="G120" s="80"/>
      <c r="H120" s="80"/>
      <c r="I120" s="80"/>
      <c r="J120" s="81"/>
      <c r="L120" s="79" t="s">
        <v>265</v>
      </c>
      <c r="M120" s="80"/>
      <c r="N120" s="80"/>
      <c r="O120" s="80"/>
      <c r="P120" s="80"/>
      <c r="Q120" s="80"/>
      <c r="R120" s="80"/>
      <c r="S120" s="80"/>
      <c r="T120" s="81"/>
    </row>
    <row r="121" spans="2:20" ht="18" customHeight="1" x14ac:dyDescent="0.3">
      <c r="B121" s="43" t="s">
        <v>171</v>
      </c>
      <c r="C121" s="16"/>
      <c r="D121" s="16"/>
      <c r="E121" s="15"/>
      <c r="F121" s="88">
        <f>ROUND('DRIs DATA'!F26/'DRIs DATA'!C26*100,2)</f>
        <v>67.84</v>
      </c>
      <c r="G121" s="88"/>
      <c r="H121" s="85" t="s">
        <v>166</v>
      </c>
      <c r="I121" s="85"/>
      <c r="J121" s="86"/>
      <c r="L121" s="42" t="s">
        <v>171</v>
      </c>
      <c r="M121" s="20"/>
      <c r="N121" s="20"/>
      <c r="O121" s="23"/>
      <c r="P121" s="6"/>
      <c r="Q121" s="58">
        <f>ROUND('DRIs DATA'!AH26/'DRIs DATA'!AE26*100,2)</f>
        <v>66.55</v>
      </c>
      <c r="R121" s="85" t="s">
        <v>166</v>
      </c>
      <c r="S121" s="85"/>
      <c r="T121" s="86"/>
    </row>
    <row r="122" spans="2:20" ht="18" customHeight="1" x14ac:dyDescent="0.3">
      <c r="B122" s="44"/>
      <c r="C122" s="15"/>
      <c r="D122" s="15"/>
      <c r="E122" s="15"/>
      <c r="F122" s="15"/>
      <c r="G122" s="15"/>
      <c r="H122" s="15"/>
      <c r="I122" s="15"/>
      <c r="J122" s="45"/>
      <c r="L122" s="40"/>
      <c r="M122" s="6"/>
      <c r="N122" s="6"/>
      <c r="O122" s="6"/>
      <c r="P122" s="6"/>
      <c r="Q122" s="6"/>
      <c r="R122" s="6"/>
      <c r="S122" s="6"/>
      <c r="T122" s="41"/>
    </row>
    <row r="123" spans="2:20" ht="18" customHeight="1" x14ac:dyDescent="0.3">
      <c r="B123" s="102" t="s">
        <v>174</v>
      </c>
      <c r="C123" s="103"/>
      <c r="D123" s="103"/>
      <c r="E123" s="103"/>
      <c r="F123" s="103"/>
      <c r="G123" s="103"/>
      <c r="H123" s="103"/>
      <c r="I123" s="103"/>
      <c r="J123" s="104"/>
      <c r="L123" s="102" t="s">
        <v>269</v>
      </c>
      <c r="M123" s="103"/>
      <c r="N123" s="103"/>
      <c r="O123" s="103"/>
      <c r="P123" s="103"/>
      <c r="Q123" s="103"/>
      <c r="R123" s="103"/>
      <c r="S123" s="103"/>
      <c r="T123" s="104"/>
    </row>
    <row r="124" spans="2:20" ht="18" customHeight="1" x14ac:dyDescent="0.3">
      <c r="B124" s="102"/>
      <c r="C124" s="103"/>
      <c r="D124" s="103"/>
      <c r="E124" s="103"/>
      <c r="F124" s="103"/>
      <c r="G124" s="103"/>
      <c r="H124" s="103"/>
      <c r="I124" s="103"/>
      <c r="J124" s="104"/>
      <c r="L124" s="102"/>
      <c r="M124" s="103"/>
      <c r="N124" s="103"/>
      <c r="O124" s="103"/>
      <c r="P124" s="103"/>
      <c r="Q124" s="103"/>
      <c r="R124" s="103"/>
      <c r="S124" s="103"/>
      <c r="T124" s="104"/>
    </row>
    <row r="125" spans="2:20" ht="18" customHeight="1" x14ac:dyDescent="0.3">
      <c r="B125" s="102"/>
      <c r="C125" s="103"/>
      <c r="D125" s="103"/>
      <c r="E125" s="103"/>
      <c r="F125" s="103"/>
      <c r="G125" s="103"/>
      <c r="H125" s="103"/>
      <c r="I125" s="103"/>
      <c r="J125" s="104"/>
      <c r="L125" s="102"/>
      <c r="M125" s="103"/>
      <c r="N125" s="103"/>
      <c r="O125" s="103"/>
      <c r="P125" s="103"/>
      <c r="Q125" s="103"/>
      <c r="R125" s="103"/>
      <c r="S125" s="103"/>
      <c r="T125" s="104"/>
    </row>
    <row r="126" spans="2:20" ht="18" customHeight="1" x14ac:dyDescent="0.3">
      <c r="B126" s="102"/>
      <c r="C126" s="103"/>
      <c r="D126" s="103"/>
      <c r="E126" s="103"/>
      <c r="F126" s="103"/>
      <c r="G126" s="103"/>
      <c r="H126" s="103"/>
      <c r="I126" s="103"/>
      <c r="J126" s="104"/>
      <c r="L126" s="102"/>
      <c r="M126" s="103"/>
      <c r="N126" s="103"/>
      <c r="O126" s="103"/>
      <c r="P126" s="103"/>
      <c r="Q126" s="103"/>
      <c r="R126" s="103"/>
      <c r="S126" s="103"/>
      <c r="T126" s="104"/>
    </row>
    <row r="127" spans="2:20" ht="18" customHeight="1" x14ac:dyDescent="0.3">
      <c r="B127" s="102"/>
      <c r="C127" s="103"/>
      <c r="D127" s="103"/>
      <c r="E127" s="103"/>
      <c r="F127" s="103"/>
      <c r="G127" s="103"/>
      <c r="H127" s="103"/>
      <c r="I127" s="103"/>
      <c r="J127" s="104"/>
      <c r="L127" s="102"/>
      <c r="M127" s="103"/>
      <c r="N127" s="103"/>
      <c r="O127" s="103"/>
      <c r="P127" s="103"/>
      <c r="Q127" s="103"/>
      <c r="R127" s="103"/>
      <c r="S127" s="103"/>
      <c r="T127" s="104"/>
    </row>
    <row r="128" spans="2:20" ht="17.25" thickBot="1" x14ac:dyDescent="0.35">
      <c r="B128" s="105"/>
      <c r="C128" s="106"/>
      <c r="D128" s="106"/>
      <c r="E128" s="106"/>
      <c r="F128" s="106"/>
      <c r="G128" s="106"/>
      <c r="H128" s="106"/>
      <c r="I128" s="106"/>
      <c r="J128" s="107"/>
      <c r="L128" s="105"/>
      <c r="M128" s="106"/>
      <c r="N128" s="106"/>
      <c r="O128" s="106"/>
      <c r="P128" s="106"/>
      <c r="Q128" s="106"/>
      <c r="R128" s="106"/>
      <c r="S128" s="106"/>
      <c r="T128" s="107"/>
    </row>
    <row r="129" spans="2:21" ht="18" customHeight="1" thickBot="1" x14ac:dyDescent="0.35">
      <c r="C129" s="19"/>
      <c r="D129" s="19"/>
      <c r="E129" s="19"/>
      <c r="F129" s="19"/>
      <c r="G129" s="19"/>
      <c r="H129" s="19"/>
    </row>
    <row r="130" spans="2:21" ht="18" customHeight="1" x14ac:dyDescent="0.3">
      <c r="B130" s="73" t="s">
        <v>262</v>
      </c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5"/>
      <c r="N130" s="57"/>
      <c r="O130" s="73" t="s">
        <v>263</v>
      </c>
      <c r="P130" s="74"/>
      <c r="Q130" s="74"/>
      <c r="R130" s="74"/>
      <c r="S130" s="74"/>
      <c r="T130" s="75"/>
    </row>
    <row r="131" spans="2:21" ht="18" customHeight="1" thickBot="1" x14ac:dyDescent="0.35">
      <c r="B131" s="76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8"/>
      <c r="N131" s="57"/>
      <c r="O131" s="76"/>
      <c r="P131" s="77"/>
      <c r="Q131" s="77"/>
      <c r="R131" s="77"/>
      <c r="S131" s="77"/>
      <c r="T131" s="78"/>
    </row>
    <row r="132" spans="2:21" ht="18" customHeight="1" x14ac:dyDescent="0.3">
      <c r="P132" s="19"/>
      <c r="Q132" s="19"/>
      <c r="R132" s="19"/>
      <c r="U132"/>
    </row>
    <row r="133" spans="2:21" ht="18" customHeight="1" x14ac:dyDescent="0.3">
      <c r="P133" s="19"/>
      <c r="Q133" s="19"/>
      <c r="R133" s="19"/>
      <c r="S133" s="19"/>
      <c r="T133" s="19"/>
      <c r="U133"/>
    </row>
    <row r="134" spans="2:21" ht="18" customHeight="1" x14ac:dyDescent="0.3">
      <c r="P134" s="19"/>
      <c r="Q134" s="19"/>
      <c r="R134" s="19"/>
      <c r="S134" s="19"/>
      <c r="T134" s="19"/>
      <c r="U134"/>
    </row>
    <row r="135" spans="2:21" ht="18" customHeight="1" x14ac:dyDescent="0.3">
      <c r="U135"/>
    </row>
    <row r="136" spans="2:21" ht="18" customHeight="1" x14ac:dyDescent="0.3">
      <c r="U136"/>
    </row>
    <row r="137" spans="2:21" ht="18" customHeight="1" x14ac:dyDescent="0.3">
      <c r="B137" s="11"/>
      <c r="D137" s="11"/>
      <c r="E137" s="11"/>
      <c r="F137" s="11"/>
      <c r="G137" s="11"/>
      <c r="S137" t="s">
        <v>260</v>
      </c>
      <c r="U137"/>
    </row>
    <row r="138" spans="2:21" ht="18" customHeight="1" x14ac:dyDescent="0.3">
      <c r="B138" s="11"/>
      <c r="D138" s="11"/>
      <c r="E138" s="11"/>
      <c r="F138" s="11"/>
      <c r="G138" s="11"/>
      <c r="U138"/>
    </row>
    <row r="139" spans="2:21" ht="18" customHeight="1" x14ac:dyDescent="0.3">
      <c r="B139" s="11"/>
      <c r="E139" s="11"/>
      <c r="F139" s="11"/>
      <c r="G139" s="11"/>
      <c r="U139"/>
    </row>
    <row r="140" spans="2:21" ht="18" customHeight="1" x14ac:dyDescent="0.3">
      <c r="B140" s="11"/>
      <c r="E140" s="11"/>
      <c r="F140" s="11"/>
      <c r="G140" s="11"/>
      <c r="S140" t="s">
        <v>261</v>
      </c>
      <c r="U140"/>
    </row>
    <row r="141" spans="2:21" ht="18" customHeight="1" x14ac:dyDescent="0.3">
      <c r="U141"/>
    </row>
    <row r="142" spans="2:21" ht="18" customHeight="1" x14ac:dyDescent="0.3">
      <c r="U142"/>
    </row>
    <row r="143" spans="2:21" ht="18" customHeight="1" x14ac:dyDescent="0.3">
      <c r="S143" t="s">
        <v>260</v>
      </c>
      <c r="U143"/>
    </row>
    <row r="144" spans="2:21" ht="18" customHeight="1" x14ac:dyDescent="0.3">
      <c r="D144" s="11"/>
      <c r="G144" s="11"/>
      <c r="U144"/>
    </row>
    <row r="145" spans="2:21" ht="18" customHeight="1" x14ac:dyDescent="0.3">
      <c r="H145" s="11"/>
      <c r="U145"/>
    </row>
    <row r="146" spans="2:21" ht="18" customHeight="1" x14ac:dyDescent="0.3">
      <c r="D146" s="11"/>
      <c r="E146" s="11"/>
      <c r="F146" s="11"/>
      <c r="G146" s="11"/>
      <c r="S146" t="s">
        <v>260</v>
      </c>
      <c r="U146"/>
    </row>
    <row r="147" spans="2:21" ht="18" customHeight="1" x14ac:dyDescent="0.3">
      <c r="D147" s="11"/>
      <c r="E147" s="11"/>
      <c r="F147" s="11"/>
      <c r="G147" s="11"/>
      <c r="H147" s="11"/>
      <c r="U147"/>
    </row>
    <row r="148" spans="2:21" ht="18" customHeight="1" x14ac:dyDescent="0.3">
      <c r="D148" s="11"/>
      <c r="E148" s="11"/>
      <c r="F148" s="11"/>
      <c r="G148" s="11"/>
      <c r="H148" s="11"/>
      <c r="R148" s="11"/>
      <c r="S148" s="11"/>
      <c r="T148" s="11"/>
      <c r="U148"/>
    </row>
    <row r="149" spans="2:21" ht="18" customHeight="1" x14ac:dyDescent="0.3">
      <c r="H149" s="11"/>
      <c r="I149" s="11"/>
      <c r="J149" s="11"/>
      <c r="K149" s="11"/>
      <c r="U149"/>
    </row>
    <row r="150" spans="2:21" ht="18" customHeight="1" x14ac:dyDescent="0.3">
      <c r="P150" s="11"/>
      <c r="Q150" s="11"/>
      <c r="R150" s="11"/>
      <c r="S150" s="11"/>
      <c r="T150" s="11"/>
      <c r="U150"/>
    </row>
    <row r="151" spans="2:21" ht="18" customHeight="1" x14ac:dyDescent="0.3">
      <c r="P151" s="11"/>
      <c r="Q151" s="11"/>
      <c r="R151" s="11"/>
      <c r="S151" s="11"/>
      <c r="T151" s="11"/>
      <c r="U151"/>
    </row>
    <row r="153" spans="2:21" ht="18" customHeight="1" x14ac:dyDescent="0.3">
      <c r="B153" s="17"/>
    </row>
    <row r="154" spans="2:21" ht="18" customHeight="1" thickBot="1" x14ac:dyDescent="0.35">
      <c r="B154" s="17"/>
    </row>
    <row r="155" spans="2:21" ht="18" customHeight="1" x14ac:dyDescent="0.3">
      <c r="B155" s="73" t="s">
        <v>194</v>
      </c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5"/>
    </row>
    <row r="156" spans="2:21" ht="18" customHeight="1" thickBot="1" x14ac:dyDescent="0.35">
      <c r="B156" s="76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8"/>
    </row>
    <row r="157" spans="2:21" ht="18" customHeight="1" x14ac:dyDescent="0.5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2:21" ht="18" customHeight="1" x14ac:dyDescent="0.3">
      <c r="B158" s="84" t="s">
        <v>177</v>
      </c>
      <c r="C158" s="84"/>
      <c r="D158" s="84"/>
      <c r="E158" s="6"/>
      <c r="F158" s="6"/>
      <c r="G158" s="6"/>
      <c r="H158" s="6"/>
      <c r="I158" s="6"/>
      <c r="L158" s="84" t="s">
        <v>178</v>
      </c>
      <c r="M158" s="84"/>
      <c r="N158" s="84"/>
      <c r="O158" s="6"/>
      <c r="P158" s="6"/>
      <c r="Q158" s="6"/>
      <c r="R158" s="6"/>
      <c r="S158" s="6"/>
    </row>
    <row r="159" spans="2:21" ht="18" customHeight="1" x14ac:dyDescent="0.3">
      <c r="S159" s="6"/>
    </row>
    <row r="160" spans="2:21" ht="18" customHeight="1" x14ac:dyDescent="0.3">
      <c r="S160" s="6"/>
    </row>
    <row r="161" spans="2:19" ht="18" customHeight="1" x14ac:dyDescent="0.3">
      <c r="S161" s="6"/>
    </row>
    <row r="162" spans="2:19" ht="18" customHeight="1" x14ac:dyDescent="0.3">
      <c r="S162" s="6"/>
    </row>
    <row r="163" spans="2:19" ht="18" customHeight="1" x14ac:dyDescent="0.3">
      <c r="S163" s="6"/>
    </row>
    <row r="164" spans="2:19" ht="18" customHeight="1" x14ac:dyDescent="0.3">
      <c r="S164" s="6"/>
    </row>
    <row r="165" spans="2:19" ht="18" customHeight="1" x14ac:dyDescent="0.3">
      <c r="S165" s="6"/>
    </row>
    <row r="166" spans="2:19" ht="18" customHeight="1" x14ac:dyDescent="0.3">
      <c r="G166" s="11"/>
      <c r="Q166" s="11"/>
      <c r="S166" s="6"/>
    </row>
    <row r="167" spans="2:19" ht="18" customHeight="1" x14ac:dyDescent="0.3">
      <c r="G167" s="11"/>
      <c r="Q167" s="11"/>
      <c r="S167" s="6"/>
    </row>
    <row r="168" spans="2:19" ht="18" customHeight="1" x14ac:dyDescent="0.3">
      <c r="G168" s="11"/>
      <c r="Q168" s="11"/>
      <c r="S168" s="6"/>
    </row>
    <row r="169" spans="2:19" ht="18" customHeight="1" x14ac:dyDescent="0.3">
      <c r="D169" s="11"/>
      <c r="E169" s="11"/>
      <c r="F169" s="11"/>
      <c r="G169" s="11"/>
      <c r="I169" s="11"/>
      <c r="N169" s="11"/>
      <c r="O169" s="11"/>
      <c r="P169" s="11"/>
      <c r="Q169" s="11"/>
      <c r="S169" s="6"/>
    </row>
    <row r="170" spans="2:19" ht="18" customHeight="1" thickBot="1" x14ac:dyDescent="0.35">
      <c r="G170" s="11"/>
      <c r="Q170" s="11"/>
      <c r="S170" s="6"/>
    </row>
    <row r="171" spans="2:19" ht="18" customHeight="1" x14ac:dyDescent="0.3">
      <c r="B171" s="79" t="s">
        <v>266</v>
      </c>
      <c r="C171" s="80"/>
      <c r="D171" s="80"/>
      <c r="E171" s="80"/>
      <c r="F171" s="80"/>
      <c r="G171" s="80"/>
      <c r="H171" s="80"/>
      <c r="I171" s="80"/>
      <c r="J171" s="81"/>
      <c r="L171" s="79" t="s">
        <v>176</v>
      </c>
      <c r="M171" s="80"/>
      <c r="N171" s="80"/>
      <c r="O171" s="80"/>
      <c r="P171" s="80"/>
      <c r="Q171" s="80"/>
      <c r="R171" s="80"/>
      <c r="S171" s="81"/>
    </row>
    <row r="172" spans="2:19" ht="18" customHeight="1" x14ac:dyDescent="0.3">
      <c r="B172" s="42" t="s">
        <v>171</v>
      </c>
      <c r="C172" s="20"/>
      <c r="D172" s="20"/>
      <c r="E172" s="6"/>
      <c r="F172" s="88">
        <f>ROUND('DRIs DATA'!F36/'DRIs DATA'!C36*100,2)</f>
        <v>40.57</v>
      </c>
      <c r="G172" s="88"/>
      <c r="H172" s="20" t="s">
        <v>166</v>
      </c>
      <c r="I172" s="20"/>
      <c r="J172" s="41"/>
      <c r="L172" s="42" t="s">
        <v>171</v>
      </c>
      <c r="M172" s="20"/>
      <c r="N172" s="20"/>
      <c r="O172" s="6"/>
      <c r="P172" s="6"/>
      <c r="Q172" s="23">
        <f>ROUND('DRIs DATA'!T36/'DRIs DATA'!R36*100,2)</f>
        <v>264.85000000000002</v>
      </c>
      <c r="R172" s="20" t="s">
        <v>166</v>
      </c>
      <c r="S172" s="41"/>
    </row>
    <row r="173" spans="2:19" ht="18" customHeight="1" x14ac:dyDescent="0.3">
      <c r="B173" s="40"/>
      <c r="C173" s="6"/>
      <c r="D173" s="6"/>
      <c r="E173" s="6"/>
      <c r="F173" s="6"/>
      <c r="G173" s="6"/>
      <c r="H173" s="6"/>
      <c r="I173" s="6"/>
      <c r="J173" s="41"/>
      <c r="L173" s="40"/>
      <c r="M173" s="6"/>
      <c r="N173" s="6"/>
      <c r="O173" s="6"/>
      <c r="P173" s="6"/>
      <c r="Q173" s="6"/>
      <c r="R173" s="6"/>
      <c r="S173" s="41"/>
    </row>
    <row r="174" spans="2:19" ht="18" customHeight="1" x14ac:dyDescent="0.3">
      <c r="B174" s="102" t="s">
        <v>185</v>
      </c>
      <c r="C174" s="103"/>
      <c r="D174" s="103"/>
      <c r="E174" s="103"/>
      <c r="F174" s="103"/>
      <c r="G174" s="103"/>
      <c r="H174" s="103"/>
      <c r="I174" s="103"/>
      <c r="J174" s="104"/>
      <c r="L174" s="102" t="s">
        <v>187</v>
      </c>
      <c r="M174" s="103"/>
      <c r="N174" s="103"/>
      <c r="O174" s="103"/>
      <c r="P174" s="103"/>
      <c r="Q174" s="103"/>
      <c r="R174" s="103"/>
      <c r="S174" s="104"/>
    </row>
    <row r="175" spans="2:19" ht="18" customHeight="1" x14ac:dyDescent="0.3">
      <c r="B175" s="102"/>
      <c r="C175" s="103"/>
      <c r="D175" s="103"/>
      <c r="E175" s="103"/>
      <c r="F175" s="103"/>
      <c r="G175" s="103"/>
      <c r="H175" s="103"/>
      <c r="I175" s="103"/>
      <c r="J175" s="104"/>
      <c r="L175" s="102"/>
      <c r="M175" s="103"/>
      <c r="N175" s="103"/>
      <c r="O175" s="103"/>
      <c r="P175" s="103"/>
      <c r="Q175" s="103"/>
      <c r="R175" s="103"/>
      <c r="S175" s="104"/>
    </row>
    <row r="176" spans="2:19" ht="18" customHeight="1" x14ac:dyDescent="0.3">
      <c r="B176" s="102"/>
      <c r="C176" s="103"/>
      <c r="D176" s="103"/>
      <c r="E176" s="103"/>
      <c r="F176" s="103"/>
      <c r="G176" s="103"/>
      <c r="H176" s="103"/>
      <c r="I176" s="103"/>
      <c r="J176" s="104"/>
      <c r="L176" s="102"/>
      <c r="M176" s="103"/>
      <c r="N176" s="103"/>
      <c r="O176" s="103"/>
      <c r="P176" s="103"/>
      <c r="Q176" s="103"/>
      <c r="R176" s="103"/>
      <c r="S176" s="104"/>
    </row>
    <row r="177" spans="2:19" ht="18" customHeight="1" x14ac:dyDescent="0.3">
      <c r="B177" s="102"/>
      <c r="C177" s="103"/>
      <c r="D177" s="103"/>
      <c r="E177" s="103"/>
      <c r="F177" s="103"/>
      <c r="G177" s="103"/>
      <c r="H177" s="103"/>
      <c r="I177" s="103"/>
      <c r="J177" s="104"/>
      <c r="L177" s="102"/>
      <c r="M177" s="103"/>
      <c r="N177" s="103"/>
      <c r="O177" s="103"/>
      <c r="P177" s="103"/>
      <c r="Q177" s="103"/>
      <c r="R177" s="103"/>
      <c r="S177" s="104"/>
    </row>
    <row r="178" spans="2:19" ht="18" customHeight="1" x14ac:dyDescent="0.3">
      <c r="B178" s="102"/>
      <c r="C178" s="103"/>
      <c r="D178" s="103"/>
      <c r="E178" s="103"/>
      <c r="F178" s="103"/>
      <c r="G178" s="103"/>
      <c r="H178" s="103"/>
      <c r="I178" s="103"/>
      <c r="J178" s="104"/>
      <c r="L178" s="102"/>
      <c r="M178" s="103"/>
      <c r="N178" s="103"/>
      <c r="O178" s="103"/>
      <c r="P178" s="103"/>
      <c r="Q178" s="103"/>
      <c r="R178" s="103"/>
      <c r="S178" s="104"/>
    </row>
    <row r="179" spans="2:19" ht="18" customHeight="1" x14ac:dyDescent="0.3">
      <c r="B179" s="102"/>
      <c r="C179" s="103"/>
      <c r="D179" s="103"/>
      <c r="E179" s="103"/>
      <c r="F179" s="103"/>
      <c r="G179" s="103"/>
      <c r="H179" s="103"/>
      <c r="I179" s="103"/>
      <c r="J179" s="104"/>
      <c r="L179" s="102"/>
      <c r="M179" s="103"/>
      <c r="N179" s="103"/>
      <c r="O179" s="103"/>
      <c r="P179" s="103"/>
      <c r="Q179" s="103"/>
      <c r="R179" s="103"/>
      <c r="S179" s="104"/>
    </row>
    <row r="180" spans="2:19" ht="18" customHeight="1" thickBot="1" x14ac:dyDescent="0.35">
      <c r="B180" s="105"/>
      <c r="C180" s="106"/>
      <c r="D180" s="106"/>
      <c r="E180" s="106"/>
      <c r="F180" s="106"/>
      <c r="G180" s="106"/>
      <c r="H180" s="106"/>
      <c r="I180" s="106"/>
      <c r="J180" s="107"/>
      <c r="L180" s="102"/>
      <c r="M180" s="103"/>
      <c r="N180" s="103"/>
      <c r="O180" s="103"/>
      <c r="P180" s="103"/>
      <c r="Q180" s="103"/>
      <c r="R180" s="103"/>
      <c r="S180" s="104"/>
    </row>
    <row r="181" spans="2:19" ht="18" customHeight="1" x14ac:dyDescent="0.3">
      <c r="B181" s="19"/>
      <c r="C181" s="19"/>
      <c r="D181" s="19"/>
      <c r="E181" s="19"/>
      <c r="F181" s="19"/>
      <c r="G181" s="19"/>
      <c r="H181" s="19"/>
      <c r="I181" s="19"/>
      <c r="L181" s="102"/>
      <c r="M181" s="103"/>
      <c r="N181" s="103"/>
      <c r="O181" s="103"/>
      <c r="P181" s="103"/>
      <c r="Q181" s="103"/>
      <c r="R181" s="103"/>
      <c r="S181" s="104"/>
    </row>
    <row r="182" spans="2:19" ht="18" customHeight="1" thickBot="1" x14ac:dyDescent="0.35">
      <c r="L182" s="105"/>
      <c r="M182" s="106"/>
      <c r="N182" s="106"/>
      <c r="O182" s="106"/>
      <c r="P182" s="106"/>
      <c r="Q182" s="106"/>
      <c r="R182" s="106"/>
      <c r="S182" s="107"/>
    </row>
    <row r="183" spans="2:19" ht="18" customHeight="1" x14ac:dyDescent="0.3">
      <c r="B183" s="84" t="s">
        <v>179</v>
      </c>
      <c r="C183" s="84"/>
      <c r="D183" s="84"/>
      <c r="E183" s="6"/>
      <c r="F183" s="6"/>
      <c r="G183" s="6"/>
      <c r="H183" s="6"/>
      <c r="S183" s="6"/>
    </row>
    <row r="184" spans="2:19" ht="18" customHeight="1" x14ac:dyDescent="0.3">
      <c r="S184" s="6"/>
    </row>
    <row r="185" spans="2:19" ht="18" customHeight="1" x14ac:dyDescent="0.3">
      <c r="M185" s="11"/>
      <c r="N185" s="11"/>
      <c r="O185" s="11"/>
      <c r="P185" s="11"/>
      <c r="Q185" s="11"/>
      <c r="R185" s="11"/>
      <c r="S185" s="6"/>
    </row>
    <row r="186" spans="2:19" ht="18" customHeight="1" x14ac:dyDescent="0.3">
      <c r="M186" s="11"/>
      <c r="N186" s="11"/>
      <c r="O186" s="11"/>
      <c r="P186" s="11"/>
      <c r="Q186" s="11"/>
      <c r="R186" s="11"/>
      <c r="S186" s="6"/>
    </row>
    <row r="187" spans="2:19" ht="18" customHeight="1" x14ac:dyDescent="0.3">
      <c r="M187" s="11"/>
      <c r="N187" s="11"/>
      <c r="O187" s="11"/>
      <c r="P187" s="11"/>
      <c r="Q187" s="11"/>
      <c r="R187" s="11"/>
      <c r="S187" s="6"/>
    </row>
    <row r="188" spans="2:19" ht="18" customHeight="1" x14ac:dyDescent="0.3">
      <c r="M188" s="11"/>
      <c r="N188" s="11"/>
      <c r="O188" s="11"/>
      <c r="P188" s="11"/>
      <c r="Q188" s="11"/>
      <c r="R188" s="11"/>
      <c r="S188" s="6"/>
    </row>
    <row r="189" spans="2:19" ht="18" customHeight="1" x14ac:dyDescent="0.3">
      <c r="S189" s="6"/>
    </row>
    <row r="190" spans="2:19" ht="18" customHeight="1" x14ac:dyDescent="0.3">
      <c r="S190" s="6"/>
    </row>
    <row r="191" spans="2:19" ht="18" customHeight="1" x14ac:dyDescent="0.3">
      <c r="G191" s="11"/>
      <c r="S191" s="6"/>
    </row>
    <row r="192" spans="2:19" ht="18" customHeight="1" x14ac:dyDescent="0.3">
      <c r="G192" s="11"/>
      <c r="S192" s="6"/>
    </row>
    <row r="193" spans="2:20" ht="18" customHeight="1" x14ac:dyDescent="0.3">
      <c r="G193" s="11"/>
      <c r="S193" s="6"/>
    </row>
    <row r="194" spans="2:20" ht="18" customHeight="1" x14ac:dyDescent="0.3">
      <c r="D194" s="11"/>
      <c r="E194" s="11"/>
      <c r="F194" s="11"/>
      <c r="G194" s="11"/>
      <c r="S194" s="6"/>
    </row>
    <row r="195" spans="2:20" ht="18" customHeight="1" thickBot="1" x14ac:dyDescent="0.35">
      <c r="G195" s="11"/>
      <c r="S195" s="6"/>
    </row>
    <row r="196" spans="2:20" ht="18" customHeight="1" x14ac:dyDescent="0.3">
      <c r="B196" s="79" t="s">
        <v>267</v>
      </c>
      <c r="C196" s="80"/>
      <c r="D196" s="80"/>
      <c r="E196" s="80"/>
      <c r="F196" s="80"/>
      <c r="G196" s="80"/>
      <c r="H196" s="80"/>
      <c r="I196" s="80"/>
      <c r="J196" s="81"/>
      <c r="S196" s="6"/>
    </row>
    <row r="197" spans="2:20" ht="18" customHeight="1" x14ac:dyDescent="0.3">
      <c r="B197" s="42" t="s">
        <v>171</v>
      </c>
      <c r="C197" s="20"/>
      <c r="D197" s="20"/>
      <c r="E197" s="6"/>
      <c r="F197" s="88">
        <f>ROUND('DRIs DATA'!F46/'DRIs DATA'!C46*100,2)</f>
        <v>99.15</v>
      </c>
      <c r="G197" s="88"/>
      <c r="H197" s="20" t="s">
        <v>166</v>
      </c>
      <c r="I197" s="12"/>
      <c r="J197" s="41"/>
      <c r="S197" s="6"/>
    </row>
    <row r="198" spans="2:20" ht="18" customHeight="1" x14ac:dyDescent="0.3">
      <c r="B198" s="40"/>
      <c r="C198" s="6"/>
      <c r="D198" s="6"/>
      <c r="E198" s="6"/>
      <c r="F198" s="6"/>
      <c r="G198" s="6"/>
      <c r="H198" s="6"/>
      <c r="I198" s="6"/>
      <c r="J198" s="41"/>
      <c r="S198" s="6"/>
    </row>
    <row r="199" spans="2:20" ht="18" customHeight="1" x14ac:dyDescent="0.3">
      <c r="B199" s="102" t="s">
        <v>186</v>
      </c>
      <c r="C199" s="103"/>
      <c r="D199" s="103"/>
      <c r="E199" s="103"/>
      <c r="F199" s="103"/>
      <c r="G199" s="103"/>
      <c r="H199" s="103"/>
      <c r="I199" s="103"/>
      <c r="J199" s="104"/>
      <c r="S199" s="6"/>
    </row>
    <row r="200" spans="2:20" ht="18" customHeight="1" x14ac:dyDescent="0.3">
      <c r="B200" s="102"/>
      <c r="C200" s="103"/>
      <c r="D200" s="103"/>
      <c r="E200" s="103"/>
      <c r="F200" s="103"/>
      <c r="G200" s="103"/>
      <c r="H200" s="103"/>
      <c r="I200" s="103"/>
      <c r="J200" s="104"/>
      <c r="S200" s="6"/>
    </row>
    <row r="201" spans="2:20" ht="18" customHeight="1" x14ac:dyDescent="0.3">
      <c r="B201" s="102"/>
      <c r="C201" s="103"/>
      <c r="D201" s="103"/>
      <c r="E201" s="103"/>
      <c r="F201" s="103"/>
      <c r="G201" s="103"/>
      <c r="H201" s="103"/>
      <c r="I201" s="103"/>
      <c r="J201" s="104"/>
      <c r="S201" s="6"/>
    </row>
    <row r="202" spans="2:20" ht="18" customHeight="1" x14ac:dyDescent="0.3">
      <c r="B202" s="102"/>
      <c r="C202" s="103"/>
      <c r="D202" s="103"/>
      <c r="E202" s="103"/>
      <c r="F202" s="103"/>
      <c r="G202" s="103"/>
      <c r="H202" s="103"/>
      <c r="I202" s="103"/>
      <c r="J202" s="104"/>
      <c r="S202" s="6"/>
    </row>
    <row r="203" spans="2:20" ht="18" customHeight="1" x14ac:dyDescent="0.3">
      <c r="B203" s="102"/>
      <c r="C203" s="103"/>
      <c r="D203" s="103"/>
      <c r="E203" s="103"/>
      <c r="F203" s="103"/>
      <c r="G203" s="103"/>
      <c r="H203" s="103"/>
      <c r="I203" s="103"/>
      <c r="J203" s="104"/>
      <c r="S203" s="6"/>
    </row>
    <row r="204" spans="2:20" ht="18" customHeight="1" thickBot="1" x14ac:dyDescent="0.35">
      <c r="B204" s="105"/>
      <c r="C204" s="106"/>
      <c r="D204" s="106"/>
      <c r="E204" s="106"/>
      <c r="F204" s="106"/>
      <c r="G204" s="106"/>
      <c r="H204" s="106"/>
      <c r="I204" s="106"/>
      <c r="J204" s="107"/>
      <c r="S204" s="6"/>
    </row>
    <row r="205" spans="2:20" ht="18" customHeight="1" thickBot="1" x14ac:dyDescent="0.35">
      <c r="K205" s="10"/>
    </row>
    <row r="206" spans="2:20" ht="18" customHeight="1" x14ac:dyDescent="0.3">
      <c r="B206" s="73" t="s">
        <v>195</v>
      </c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5"/>
    </row>
    <row r="207" spans="2:20" ht="18" customHeight="1" thickBot="1" x14ac:dyDescent="0.35">
      <c r="B207" s="76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8"/>
    </row>
    <row r="208" spans="2:20" ht="18" customHeight="1" x14ac:dyDescent="0.5">
      <c r="B208" s="27"/>
      <c r="C208" s="27"/>
      <c r="D208" s="27"/>
      <c r="E208" s="27"/>
      <c r="F208" s="27"/>
      <c r="G208" s="27"/>
      <c r="H208" s="27"/>
      <c r="I208" s="27"/>
    </row>
    <row r="209" spans="2:14" ht="18" customHeight="1" x14ac:dyDescent="0.3">
      <c r="B209" s="108" t="s">
        <v>188</v>
      </c>
      <c r="C209" s="108"/>
      <c r="D209" s="108"/>
      <c r="E209" s="108"/>
      <c r="F209" s="108"/>
      <c r="G209" s="108"/>
      <c r="H209" s="108"/>
      <c r="I209" s="24">
        <f>'DRIs DATA'!B6</f>
        <v>1800</v>
      </c>
      <c r="J209" s="6" t="s">
        <v>189</v>
      </c>
      <c r="K209" s="6"/>
      <c r="L209" s="6"/>
      <c r="M209" s="6"/>
      <c r="N209" s="6"/>
    </row>
    <row r="210" spans="2:14" ht="18" customHeight="1" x14ac:dyDescent="0.3">
      <c r="B210" s="89" t="s">
        <v>190</v>
      </c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6"/>
    </row>
    <row r="211" spans="2:14" ht="18" customHeight="1" x14ac:dyDescent="0.3">
      <c r="N211" s="6"/>
    </row>
    <row r="212" spans="2:14" ht="18" customHeight="1" x14ac:dyDescent="0.3">
      <c r="C212" t="s">
        <v>274</v>
      </c>
      <c r="N212" s="6"/>
    </row>
    <row r="213" spans="2:14" ht="18" customHeight="1" x14ac:dyDescent="0.3">
      <c r="N213" s="6"/>
    </row>
    <row r="214" spans="2:14" ht="18" customHeight="1" x14ac:dyDescent="0.3">
      <c r="N214" s="6"/>
    </row>
    <row r="215" spans="2:14" ht="18" customHeight="1" x14ac:dyDescent="0.3">
      <c r="N215" s="6"/>
    </row>
    <row r="216" spans="2:14" ht="18" customHeight="1" x14ac:dyDescent="0.3">
      <c r="N216" s="6"/>
    </row>
    <row r="217" spans="2:14" ht="18" customHeight="1" x14ac:dyDescent="0.3">
      <c r="N217" s="6"/>
    </row>
    <row r="218" spans="2:14" ht="18" customHeight="1" x14ac:dyDescent="0.3">
      <c r="N218" s="6"/>
    </row>
    <row r="219" spans="2:14" ht="18" customHeight="1" x14ac:dyDescent="0.3">
      <c r="N219" s="6"/>
    </row>
    <row r="220" spans="2:14" ht="18" customHeight="1" x14ac:dyDescent="0.3">
      <c r="N220" s="6"/>
    </row>
    <row r="221" spans="2:14" ht="18" customHeight="1" x14ac:dyDescent="0.3">
      <c r="N221" s="6"/>
    </row>
    <row r="222" spans="2:14" ht="18" customHeight="1" x14ac:dyDescent="0.3">
      <c r="N222" s="6"/>
    </row>
    <row r="223" spans="2:14" ht="18" customHeight="1" x14ac:dyDescent="0.3">
      <c r="N223" s="6"/>
    </row>
    <row r="224" spans="2:14" ht="18" customHeight="1" x14ac:dyDescent="0.3">
      <c r="N224" s="6"/>
    </row>
    <row r="225" spans="2:14" ht="18" customHeight="1" x14ac:dyDescent="0.3">
      <c r="N225" s="6"/>
    </row>
    <row r="226" spans="2:14" ht="18" customHeight="1" x14ac:dyDescent="0.3">
      <c r="N226" s="6"/>
    </row>
    <row r="227" spans="2:14" ht="18" customHeight="1" x14ac:dyDescent="0.3">
      <c r="N227" s="6"/>
    </row>
    <row r="228" spans="2:14" ht="18" customHeight="1" x14ac:dyDescent="0.3">
      <c r="N228" s="6"/>
    </row>
    <row r="229" spans="2:14" ht="18" customHeight="1" x14ac:dyDescent="0.3">
      <c r="N229" s="6"/>
    </row>
    <row r="230" spans="2:14" ht="18" customHeight="1" x14ac:dyDescent="0.3">
      <c r="N230" s="6"/>
    </row>
    <row r="231" spans="2:14" ht="18" customHeight="1" x14ac:dyDescent="0.3">
      <c r="N231" s="6"/>
    </row>
    <row r="232" spans="2:14" ht="18" customHeight="1" x14ac:dyDescent="0.3">
      <c r="N232" s="6"/>
    </row>
    <row r="233" spans="2:14" ht="18" customHeight="1" x14ac:dyDescent="0.3">
      <c r="N233" s="6"/>
    </row>
    <row r="234" spans="2:14" ht="18" customHeight="1" x14ac:dyDescent="0.3">
      <c r="N234" s="6"/>
    </row>
    <row r="235" spans="2:14" ht="18" customHeight="1" x14ac:dyDescent="0.3">
      <c r="N235" s="6"/>
    </row>
    <row r="236" spans="2:14" ht="18" customHeight="1" x14ac:dyDescent="0.3">
      <c r="N236" s="6"/>
    </row>
    <row r="237" spans="2:14" ht="18" customHeight="1" x14ac:dyDescent="0.3">
      <c r="N237" s="6"/>
    </row>
    <row r="238" spans="2:14" ht="18" customHeight="1" x14ac:dyDescent="0.3">
      <c r="N238" s="6"/>
    </row>
    <row r="239" spans="2:14" ht="18" customHeight="1" x14ac:dyDescent="0.3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 x14ac:dyDescent="0.3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 x14ac:dyDescent="0.3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 x14ac:dyDescent="0.3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</row>
    <row r="243" spans="2:14" ht="18" customHeight="1" x14ac:dyDescent="0.3">
      <c r="N243" s="6"/>
    </row>
    <row r="244" spans="2:14" ht="18" customHeight="1" x14ac:dyDescent="0.3">
      <c r="N244" s="6"/>
    </row>
    <row r="245" spans="2:14" ht="18" customHeight="1" x14ac:dyDescent="0.3">
      <c r="N245" s="6"/>
    </row>
    <row r="246" spans="2:14" ht="18" customHeight="1" x14ac:dyDescent="0.3">
      <c r="N246" s="6"/>
    </row>
    <row r="247" spans="2:14" ht="18" customHeight="1" x14ac:dyDescent="0.3">
      <c r="N247" s="6"/>
    </row>
    <row r="248" spans="2:14" ht="18" customHeight="1" x14ac:dyDescent="0.3">
      <c r="N248" s="6"/>
    </row>
    <row r="249" spans="2:14" ht="18" customHeight="1" x14ac:dyDescent="0.3">
      <c r="N249" s="6"/>
    </row>
    <row r="250" spans="2:14" ht="18" customHeight="1" x14ac:dyDescent="0.3">
      <c r="N250" s="6"/>
    </row>
    <row r="251" spans="2:14" ht="18" customHeight="1" x14ac:dyDescent="0.3">
      <c r="N251" s="6"/>
    </row>
    <row r="252" spans="2:14" ht="18" customHeight="1" x14ac:dyDescent="0.3">
      <c r="N252" s="6"/>
    </row>
    <row r="253" spans="2:14" ht="18" customHeight="1" x14ac:dyDescent="0.3">
      <c r="N253" s="6"/>
    </row>
    <row r="254" spans="2:14" ht="18" customHeight="1" x14ac:dyDescent="0.3">
      <c r="N254" s="6"/>
    </row>
    <row r="255" spans="2:14" ht="18" customHeight="1" x14ac:dyDescent="0.3">
      <c r="N255" s="6"/>
    </row>
    <row r="256" spans="2:14" ht="18" customHeight="1" x14ac:dyDescent="0.3">
      <c r="N256" s="6"/>
    </row>
    <row r="257" spans="14:14" ht="18" customHeight="1" x14ac:dyDescent="0.3">
      <c r="N257" s="6"/>
    </row>
    <row r="258" spans="14:14" ht="18" customHeight="1" x14ac:dyDescent="0.3">
      <c r="N258" s="6"/>
    </row>
    <row r="259" spans="14:14" ht="18" customHeight="1" x14ac:dyDescent="0.3">
      <c r="N259" s="6"/>
    </row>
  </sheetData>
  <mergeCells count="76">
    <mergeCell ref="B5:S9"/>
    <mergeCell ref="B2:S4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  <mergeCell ref="F12:I13"/>
    <mergeCell ref="L107:P107"/>
    <mergeCell ref="L80:P80"/>
    <mergeCell ref="B93:J93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C47:S48"/>
    <mergeCell ref="L93:T93"/>
    <mergeCell ref="B107:E107"/>
    <mergeCell ref="L123:T128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209:H209"/>
    <mergeCell ref="B130:M131"/>
    <mergeCell ref="O130:T131"/>
    <mergeCell ref="B174:J180"/>
    <mergeCell ref="B206:T207"/>
    <mergeCell ref="L171:S171"/>
    <mergeCell ref="B77:T78"/>
    <mergeCell ref="C73:S74"/>
    <mergeCell ref="B80:E80"/>
    <mergeCell ref="B171:J171"/>
    <mergeCell ref="R121:T121"/>
    <mergeCell ref="L120:T120"/>
    <mergeCell ref="B94:E94"/>
    <mergeCell ref="F94:G94"/>
    <mergeCell ref="H94:J94"/>
    <mergeCell ref="L94:P94"/>
    <mergeCell ref="R94:T94"/>
    <mergeCell ref="H121:J121"/>
    <mergeCell ref="F121:G121"/>
  </mergeCells>
  <phoneticPr fontId="1" type="noConversion"/>
  <pageMargins left="0.25" right="0.25" top="0.75" bottom="0.75" header="0.3" footer="0.3"/>
  <pageSetup paperSize="9" scale="7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NCC</cp:lastModifiedBy>
  <cp:lastPrinted>2020-03-12T06:41:53Z</cp:lastPrinted>
  <dcterms:created xsi:type="dcterms:W3CDTF">2015-06-13T08:19:18Z</dcterms:created>
  <dcterms:modified xsi:type="dcterms:W3CDTF">2020-03-19T00:02:14Z</dcterms:modified>
</cp:coreProperties>
</file>