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9_검진센터\결과지 생성중\"/>
    </mc:Choice>
  </mc:AlternateContent>
  <xr:revisionPtr revIDLastSave="0" documentId="13_ncr:1_{1D3D3680-5B6C-446D-9DF1-EC5C6A587F7B}" xr6:coauthVersionLast="45" xr6:coauthVersionMax="45" xr10:uidLastSave="{00000000-0000-0000-0000-000000000000}"/>
  <bookViews>
    <workbookView xWindow="-120" yWindow="-120" windowWidth="29040" windowHeight="15840" tabRatio="873" activeTab="3" xr2:uid="{00000000-000D-0000-FFFF-FFFF00000000}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O69" i="7" s="1"/>
  <c r="A6" i="5"/>
  <c r="M69" i="7" l="1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<sst xmlns="http://schemas.openxmlformats.org/spreadsheetml/2006/main" count="692" uniqueCount="283">
  <si>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</si>
  <si>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</si>
  <si>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</si>
  <si>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</si>
  <si>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</si>
  <si>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</si>
  <si>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</si>
  <si>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</si>
  <si>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</si>
  <si>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</si>
  <si>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</si>
  <si>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</si>
  <si>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</si>
  <si>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</si>
  <si>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</si>
  <si>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</si>
  <si>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</si>
  <si>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</si>
  <si>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</si>
  <si>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</si>
  <si>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</si>
  <si>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</si>
  <si>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</si>
  <si>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</si>
  <si>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</si>
  <si>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</si>
  <si>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</si>
  <si>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</si>
  <si>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</si>
  <si>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</si>
  <si>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</si>
  <si>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</si>
  <si>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</si>
  <si>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</si>
  <si>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</si>
  <si>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</si>
  <si>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</si>
  <si>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</si>
  <si>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</si>
  <si>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</si>
  <si>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</si>
  <si>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</si>
  <si>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</si>
  <si>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</si>
  <si>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</si>
  <si>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</si>
  <si>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</si>
  <si>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</si>
  <si>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</si>
  <si>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</si>
  <si>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</si>
  <si>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</si>
  <si>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</si>
  <si>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</si>
  <si>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</si>
  <si>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</si>
  <si>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</si>
  <si>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</si>
  <si>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</si>
  <si>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</si>
  <si>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</si>
  <si>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</si>
  <si>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</si>
  <si>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</si>
  <si>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</si>
  <si>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</si>
  <si>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</si>
  <si>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</si>
  <si>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</si>
  <si>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</si>
  <si>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</si>
  <si>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</si>
  <si>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</si>
  <si>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</si>
  <si>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</si>
  <si>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</si>
  <si>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</si>
  <si>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</si>
  <si>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</si>
  <si>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</si>
  <si>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</si>
  <si>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</si>
  <si>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</si>
  <si>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</si>
  <si>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</si>
  <si>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</si>
  <si>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</si>
  <si>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</si>
  <si>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</si>
  <si>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</si>
  <si>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</si>
  <si>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</si>
  <si>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</si>
  <si>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</si>
  <si>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</si>
  <si>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</si>
  <si>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</si>
  <si>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</si>
  <si>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</si>
  <si>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</si>
  <si>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</si>
  <si>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</si>
  <si>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</si>
  <si>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</si>
  <si>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</si>
  <si>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</si>
  <si>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</si>
  <si>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</si>
  <si>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</si>
  <si>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</si>
  <si>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</si>
  <si>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</si>
  <si>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</si>
  <si>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</si>
  <si>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</si>
  <si>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</si>
  <si>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</si>
  <si>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</si>
  <si>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</si>
  <si>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</si>
  <si>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</si>
  <si>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</si>
  <si>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</si>
  <si>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</si>
  <si>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</si>
  <si>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</si>
  <si>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</si>
  <si>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</si>
  <si>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</si>
  <si>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</si>
  <si>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</si>
  <si>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</si>
  <si>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</si>
  <si>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</si>
  <si>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</si>
  <si>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</si>
  <si>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</si>
  <si>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</si>
  <si>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</si>
  <si>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</si>
  <si>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</si>
  <si>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</si>
  <si>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</si>
  <si>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</si>
  <si>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</si>
  <si>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</si>
  <si>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</si>
  <si>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</si>
  <si>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</si>
  <si>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</si>
  <si>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</si>
  <si>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</si>
  <si>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</si>
  <si>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</si>
  <si>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</si>
  <si>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</si>
  <si>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</si>
  <si>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</si>
  <si>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</si>
  <si>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</si>
  <si>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</si>
  <si>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</si>
  <si>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</si>
  <si>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</si>
  <si>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</si>
  <si>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</si>
  <si>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</si>
  <si>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</si>
  <si>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</si>
  <si>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</si>
  <si>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</si>
  <si>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</si>
  <si>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</si>
  <si>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</si>
  <si>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</si>
  <si>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</si>
  <si>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</si>
  <si>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</si>
  <si>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</si>
  <si>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</si>
  <si>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</si>
  <si>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</si>
  <si>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</si>
  <si>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</si>
  <si>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</si>
  <si>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</si>
  <si>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</si>
  <si>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</si>
  <si>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</si>
  <si>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</si>
  <si>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</si>
  <si>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</si>
  <si>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</si>
  <si>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</si>
  <si>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</si>
  <si>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</si>
  <si>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</si>
  <si>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</si>
  <si>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</si>
  <si>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</si>
  <si>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</si>
  <si>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</si>
  <si>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</si>
  <si>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</si>
  <si>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</si>
  <si>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</si>
  <si>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</si>
  <si>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</si>
  <si>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</si>
  <si>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</si>
  <si>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</si>
  <si>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</si>
  <si>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</si>
  <si>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</si>
  <si>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</si>
  <si>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</si>
  <si>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</si>
  <si>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</si>
  <si>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</si>
  <si>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</si>
  <si>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</si>
  <si>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</si>
  <si>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</si>
  <si>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</si>
  <si>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</si>
  <si>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</si>
  <si>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</si>
  <si>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</si>
  <si>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</si>
  <si>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</si>
  <si>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</si>
  <si>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</si>
  <si>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</si>
  <si>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</si>
  <si>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</si>
  <si>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</si>
  <si>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</si>
  <si>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</si>
  <si>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</si>
  <si>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</si>
  <si>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</si>
  <si>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</si>
  <si>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</si>
  <si>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</si>
  <si>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</si>
  <si>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</si>
  <si>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</si>
  <si>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</si>
  <si>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</si>
  <si>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</si>
  <si>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</si>
  <si>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</si>
  <si>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</si>
  <si>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</si>
  <si>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</si>
  <si>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</si>
  <si>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</si>
  <si>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</si>
  <si>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</si>
  <si>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</si>
  <si>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</si>
  <si>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</si>
  <si>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</si>
  <si>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</si>
  <si>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</si>
  <si>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</si>
  <si>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</si>
  <si>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</si>
  <si>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</si>
  <si>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</si>
  <si>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</si>
  <si>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</si>
  <si>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</si>
  <si>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</si>
  <si>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</si>
  <si>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</si>
  <si>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정보</t>
  </si>
  <si>
    <t>(설문지 : FFQ 95문항 설문지, 사용자 : 우을식, ID : H1900142)</t>
  </si>
  <si>
    <t>출력시각</t>
  </si>
  <si>
    <t>2020년 03월 18일 14:54:36</t>
  </si>
  <si>
    <t>H1900142</t>
  </si>
  <si>
    <t>우을식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</si>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</sst>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62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0" fontId="18" fillId="0" borderId="0" xfId="1">
      <alignment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43-4213-92D1-E0A9A639C6AB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74.913830000000004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43-4213-92D1-E0A9A639C6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7902576"/>
        <c:axId val="187905712"/>
      </c:barChart>
      <c:catAx>
        <c:axId val="187902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7905712"/>
        <c:crosses val="autoZero"/>
        <c:auto val="1"/>
        <c:lblAlgn val="ctr"/>
        <c:lblOffset val="100"/>
        <c:noMultiLvlLbl val="0"/>
      </c:catAx>
      <c:valAx>
        <c:axId val="1879057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7902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22-4388-9FB4-ABA127FF3B6B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2.1387885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22-4388-9FB4-ABA127FF3B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2836256"/>
        <c:axId val="503041160"/>
      </c:barChart>
      <c:catAx>
        <c:axId val="502836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041160"/>
        <c:crosses val="autoZero"/>
        <c:auto val="1"/>
        <c:lblAlgn val="ctr"/>
        <c:lblOffset val="100"/>
        <c:noMultiLvlLbl val="0"/>
      </c:catAx>
      <c:valAx>
        <c:axId val="5030411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2836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F6-4153-AE6B-7D5A75E2C589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4.4272723000000003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F6-4153-AE6B-7D5A75E2C5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040376"/>
        <c:axId val="503044688"/>
      </c:barChart>
      <c:catAx>
        <c:axId val="503040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044688"/>
        <c:crosses val="autoZero"/>
        <c:auto val="1"/>
        <c:lblAlgn val="ctr"/>
        <c:lblOffset val="100"/>
        <c:noMultiLvlLbl val="0"/>
      </c:catAx>
      <c:valAx>
        <c:axId val="5030446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040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84-4669-8052-C52BA7F040D7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1464.5637999999999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84-4669-8052-C52BA7F040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039984"/>
        <c:axId val="503038024"/>
      </c:barChart>
      <c:catAx>
        <c:axId val="503039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038024"/>
        <c:crosses val="autoZero"/>
        <c:auto val="1"/>
        <c:lblAlgn val="ctr"/>
        <c:lblOffset val="100"/>
        <c:noMultiLvlLbl val="0"/>
      </c:catAx>
      <c:valAx>
        <c:axId val="5030380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039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F7-456C-8FCB-EA60B01D770A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3960.7415000000001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F7-456C-8FCB-EA60B01D77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039592"/>
        <c:axId val="503042728"/>
      </c:barChart>
      <c:catAx>
        <c:axId val="503039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042728"/>
        <c:crosses val="autoZero"/>
        <c:auto val="1"/>
        <c:lblAlgn val="ctr"/>
        <c:lblOffset val="100"/>
        <c:noMultiLvlLbl val="0"/>
      </c:catAx>
      <c:valAx>
        <c:axId val="503042728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039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2B-4FA2-B1A8-8F5A2572A1E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123.41589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2B-4FA2-B1A8-8F5A2572A1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043120"/>
        <c:axId val="503043904"/>
      </c:barChart>
      <c:catAx>
        <c:axId val="503043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043904"/>
        <c:crosses val="autoZero"/>
        <c:auto val="1"/>
        <c:lblAlgn val="ctr"/>
        <c:lblOffset val="100"/>
        <c:noMultiLvlLbl val="0"/>
      </c:catAx>
      <c:valAx>
        <c:axId val="5030439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043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2D-4717-A96F-34662A05E88C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173.26526999999999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2D-4717-A96F-34662A05E8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045080"/>
        <c:axId val="503037632"/>
      </c:barChart>
      <c:catAx>
        <c:axId val="503045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037632"/>
        <c:crosses val="autoZero"/>
        <c:auto val="1"/>
        <c:lblAlgn val="ctr"/>
        <c:lblOffset val="100"/>
        <c:noMultiLvlLbl val="0"/>
      </c:catAx>
      <c:valAx>
        <c:axId val="5030376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045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C8-49D2-9E4D-C20F2EDA3F1C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13.153741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C8-49D2-9E4D-C20F2EDA3F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039200"/>
        <c:axId val="503041944"/>
      </c:barChart>
      <c:catAx>
        <c:axId val="503039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041944"/>
        <c:crosses val="autoZero"/>
        <c:auto val="1"/>
        <c:lblAlgn val="ctr"/>
        <c:lblOffset val="100"/>
        <c:noMultiLvlLbl val="0"/>
      </c:catAx>
      <c:valAx>
        <c:axId val="50304194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039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D6-4093-8430-91B00C332F80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853.88463999999999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D6-4093-8430-91B00C332F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544184"/>
        <c:axId val="503548888"/>
      </c:barChart>
      <c:catAx>
        <c:axId val="503544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548888"/>
        <c:crosses val="autoZero"/>
        <c:auto val="1"/>
        <c:lblAlgn val="ctr"/>
        <c:lblOffset val="100"/>
        <c:noMultiLvlLbl val="0"/>
      </c:catAx>
      <c:valAx>
        <c:axId val="503548888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544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45-4552-B78B-DF68CC8D195D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5.7336709999999999E-2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45-4552-B78B-DF68CC8D19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546144"/>
        <c:axId val="503544968"/>
      </c:barChart>
      <c:catAx>
        <c:axId val="5035461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544968"/>
        <c:crosses val="autoZero"/>
        <c:auto val="1"/>
        <c:lblAlgn val="ctr"/>
        <c:lblOffset val="100"/>
        <c:noMultiLvlLbl val="0"/>
      </c:catAx>
      <c:valAx>
        <c:axId val="5035449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546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D2-4BF3-80DD-503DFC446845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5.1511183000000003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D2-4BF3-80DD-503DFC446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548104"/>
        <c:axId val="503542224"/>
      </c:barChart>
      <c:catAx>
        <c:axId val="503548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542224"/>
        <c:crosses val="autoZero"/>
        <c:auto val="1"/>
        <c:lblAlgn val="ctr"/>
        <c:lblOffset val="100"/>
        <c:noMultiLvlLbl val="0"/>
      </c:catAx>
      <c:valAx>
        <c:axId val="5035422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548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34-4AB6-8428-442D287B4B50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31.791170000000001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34-4AB6-8428-442D287B4B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7902184"/>
        <c:axId val="187904536"/>
      </c:barChart>
      <c:catAx>
        <c:axId val="187902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7904536"/>
        <c:crosses val="autoZero"/>
        <c:auto val="1"/>
        <c:lblAlgn val="ctr"/>
        <c:lblOffset val="100"/>
        <c:noMultiLvlLbl val="0"/>
      </c:catAx>
      <c:valAx>
        <c:axId val="18790453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7902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95-4877-A2C6-25723E43C26D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273.30907999999999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95-4877-A2C6-25723E43C2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546928"/>
        <c:axId val="503547320"/>
      </c:barChart>
      <c:catAx>
        <c:axId val="503546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547320"/>
        <c:crosses val="autoZero"/>
        <c:auto val="1"/>
        <c:lblAlgn val="ctr"/>
        <c:lblOffset val="100"/>
        <c:noMultiLvlLbl val="0"/>
      </c:catAx>
      <c:valAx>
        <c:axId val="5035473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546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75-4DA2-B01B-390D8330609A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91.239159999999998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75-4DA2-B01B-390D833060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544576"/>
        <c:axId val="503547712"/>
      </c:barChart>
      <c:catAx>
        <c:axId val="503544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547712"/>
        <c:crosses val="autoZero"/>
        <c:auto val="1"/>
        <c:lblAlgn val="ctr"/>
        <c:lblOffset val="100"/>
        <c:noMultiLvlLbl val="0"/>
      </c:catAx>
      <c:valAx>
        <c:axId val="5035477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544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E8-42A8-8660-57718A4EB97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7.1150000000000002</c:v>
                </c:pt>
                <c:pt idx="1">
                  <c:v>10.471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E8-42A8-8660-57718A4EB9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03548496"/>
        <c:axId val="503545752"/>
      </c:barChart>
      <c:catAx>
        <c:axId val="5035484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545752"/>
        <c:crosses val="autoZero"/>
        <c:auto val="1"/>
        <c:lblAlgn val="ctr"/>
        <c:lblOffset val="100"/>
        <c:noMultiLvlLbl val="0"/>
      </c:catAx>
      <c:valAx>
        <c:axId val="5035457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548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>
              <c:ext xmlns:c16="http://schemas.microsoft.com/office/drawing/2014/chart" uri="{C3380CC4-5D6E-409C-BE32-E72D297353CC}">
                <c16:uniqueId val="{00000001-E35B-4587-B4F2-05D62FB5737C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3-E35B-4587-B4F2-05D62FB5737C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>
              <c:ext xmlns:c16="http://schemas.microsoft.com/office/drawing/2014/chart" uri="{C3380CC4-5D6E-409C-BE32-E72D297353CC}">
                <c16:uniqueId val="{00000005-E35B-4587-B4F2-05D62FB5737C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9.0131809999999994</c:v>
                </c:pt>
                <c:pt idx="1">
                  <c:v>10.636777</c:v>
                </c:pt>
                <c:pt idx="2">
                  <c:v>13.775808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35B-4587-B4F2-05D62FB5737C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79-4DC4-845D-82F9C181CEB8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556.03129999999999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79-4DC4-845D-82F9C181CE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549280"/>
        <c:axId val="504142000"/>
      </c:barChart>
      <c:catAx>
        <c:axId val="503549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142000"/>
        <c:crosses val="autoZero"/>
        <c:auto val="1"/>
        <c:lblAlgn val="ctr"/>
        <c:lblOffset val="100"/>
        <c:noMultiLvlLbl val="0"/>
      </c:catAx>
      <c:valAx>
        <c:axId val="50414200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549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EE-4AD4-9BC8-A9C55A099A17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19.572626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EE-4AD4-9BC8-A9C55A099A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4143176"/>
        <c:axId val="504138472"/>
      </c:barChart>
      <c:catAx>
        <c:axId val="504143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138472"/>
        <c:crosses val="autoZero"/>
        <c:auto val="1"/>
        <c:lblAlgn val="ctr"/>
        <c:lblOffset val="100"/>
        <c:noMultiLvlLbl val="0"/>
      </c:catAx>
      <c:valAx>
        <c:axId val="5041384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143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90-4560-A394-0C6D75832F2D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77.855000000000004</c:v>
                </c:pt>
                <c:pt idx="1">
                  <c:v>7.101</c:v>
                </c:pt>
                <c:pt idx="2">
                  <c:v>15.044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90-4560-A394-0C6D75832F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04139256"/>
        <c:axId val="504139648"/>
      </c:barChart>
      <c:catAx>
        <c:axId val="504139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139648"/>
        <c:crosses val="autoZero"/>
        <c:auto val="1"/>
        <c:lblAlgn val="ctr"/>
        <c:lblOffset val="100"/>
        <c:noMultiLvlLbl val="0"/>
      </c:catAx>
      <c:valAx>
        <c:axId val="5041396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139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F9-4665-9A8B-521A4A9FC2D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2211.5898000000002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F9-4665-9A8B-521A4A9FC2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4140040"/>
        <c:axId val="504140824"/>
      </c:barChart>
      <c:catAx>
        <c:axId val="5041400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140824"/>
        <c:crosses val="autoZero"/>
        <c:auto val="1"/>
        <c:lblAlgn val="ctr"/>
        <c:lblOffset val="100"/>
        <c:noMultiLvlLbl val="0"/>
      </c:catAx>
      <c:valAx>
        <c:axId val="5041408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140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53-4FA9-95BF-7CD8AF509F16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135.49507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53-4FA9-95BF-7CD8AF509F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4141608"/>
        <c:axId val="504142784"/>
      </c:barChart>
      <c:catAx>
        <c:axId val="5041416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142784"/>
        <c:crosses val="autoZero"/>
        <c:auto val="1"/>
        <c:lblAlgn val="ctr"/>
        <c:lblOffset val="100"/>
        <c:noMultiLvlLbl val="0"/>
      </c:catAx>
      <c:valAx>
        <c:axId val="50414278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141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D3-47FE-8856-F200E834E0BC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595.78210000000001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D3-47FE-8856-F200E834E0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4136120"/>
        <c:axId val="504136512"/>
      </c:barChart>
      <c:catAx>
        <c:axId val="504136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136512"/>
        <c:crosses val="autoZero"/>
        <c:auto val="1"/>
        <c:lblAlgn val="ctr"/>
        <c:lblOffset val="100"/>
        <c:noMultiLvlLbl val="0"/>
      </c:catAx>
      <c:valAx>
        <c:axId val="5041365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136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0F-4573-AF1D-2D192918686A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2.3805022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0F-4573-AF1D-2D19291868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7903360"/>
        <c:axId val="187903752"/>
      </c:barChart>
      <c:catAx>
        <c:axId val="187903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7903752"/>
        <c:crosses val="autoZero"/>
        <c:auto val="1"/>
        <c:lblAlgn val="ctr"/>
        <c:lblOffset val="100"/>
        <c:noMultiLvlLbl val="0"/>
      </c:catAx>
      <c:valAx>
        <c:axId val="1879037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7903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17-4FE8-ADB4-17C984623A02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7743.7910000000002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17-4FE8-ADB4-17C984623A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4137296"/>
        <c:axId val="504137688"/>
      </c:barChart>
      <c:catAx>
        <c:axId val="504137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137688"/>
        <c:crosses val="autoZero"/>
        <c:auto val="1"/>
        <c:lblAlgn val="ctr"/>
        <c:lblOffset val="100"/>
        <c:noMultiLvlLbl val="0"/>
      </c:catAx>
      <c:valAx>
        <c:axId val="5041376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137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16-42E5-A6BC-B2871CA08F96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19.856192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16-42E5-A6BC-B2871CA08F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4686784"/>
        <c:axId val="504691096"/>
      </c:barChart>
      <c:catAx>
        <c:axId val="5046867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691096"/>
        <c:crosses val="autoZero"/>
        <c:auto val="1"/>
        <c:lblAlgn val="ctr"/>
        <c:lblOffset val="100"/>
        <c:noMultiLvlLbl val="0"/>
      </c:catAx>
      <c:valAx>
        <c:axId val="5046910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686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4B-4EFC-A8D1-BEDA655CC03C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1.9938062000000001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4B-4EFC-A8D1-BEDA655CC0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4685216"/>
        <c:axId val="504690312"/>
      </c:barChart>
      <c:catAx>
        <c:axId val="5046852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690312"/>
        <c:crosses val="autoZero"/>
        <c:auto val="1"/>
        <c:lblAlgn val="ctr"/>
        <c:lblOffset val="100"/>
        <c:noMultiLvlLbl val="0"/>
      </c:catAx>
      <c:valAx>
        <c:axId val="5046903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685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98-4649-A003-CEB5A0EFDA53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242.58723000000001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98-4649-A003-CEB5A0EFDA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2830768"/>
        <c:axId val="502831552"/>
      </c:barChart>
      <c:catAx>
        <c:axId val="502830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2831552"/>
        <c:crosses val="autoZero"/>
        <c:auto val="1"/>
        <c:lblAlgn val="ctr"/>
        <c:lblOffset val="100"/>
        <c:noMultiLvlLbl val="0"/>
      </c:catAx>
      <c:valAx>
        <c:axId val="5028315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2830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E2-4E91-A0A2-0053A1D181E6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1.4496309999999999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E2-4E91-A0A2-0053A1D181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2828808"/>
        <c:axId val="502829592"/>
      </c:barChart>
      <c:catAx>
        <c:axId val="502828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2829592"/>
        <c:crosses val="autoZero"/>
        <c:auto val="1"/>
        <c:lblAlgn val="ctr"/>
        <c:lblOffset val="100"/>
        <c:noMultiLvlLbl val="0"/>
      </c:catAx>
      <c:valAx>
        <c:axId val="50282959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2828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46-471D-B601-90A719C0E8AC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20.096256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46-471D-B601-90A719C0E8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2830376"/>
        <c:axId val="502832336"/>
      </c:barChart>
      <c:catAx>
        <c:axId val="502830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2832336"/>
        <c:crosses val="autoZero"/>
        <c:auto val="1"/>
        <c:lblAlgn val="ctr"/>
        <c:lblOffset val="100"/>
        <c:noMultiLvlLbl val="0"/>
      </c:catAx>
      <c:valAx>
        <c:axId val="5028323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2830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69-448C-BF24-A858E0661119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1.9938062000000001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69-448C-BF24-A858E06611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2833120"/>
        <c:axId val="502831944"/>
      </c:barChart>
      <c:catAx>
        <c:axId val="502833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2831944"/>
        <c:crosses val="autoZero"/>
        <c:auto val="1"/>
        <c:lblAlgn val="ctr"/>
        <c:lblOffset val="100"/>
        <c:noMultiLvlLbl val="0"/>
      </c:catAx>
      <c:valAx>
        <c:axId val="5028319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2833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5A-42FA-8354-F5DF00702E93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686.81830000000002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5A-42FA-8354-F5DF00702E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2833904"/>
        <c:axId val="502832728"/>
      </c:barChart>
      <c:catAx>
        <c:axId val="502833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2832728"/>
        <c:crosses val="autoZero"/>
        <c:auto val="1"/>
        <c:lblAlgn val="ctr"/>
        <c:lblOffset val="100"/>
        <c:noMultiLvlLbl val="0"/>
      </c:catAx>
      <c:valAx>
        <c:axId val="5028327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2833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45-41BA-9706-4648B632C2B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7.5462065000000003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45-41BA-9706-4648B632C2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2834296"/>
        <c:axId val="502831160"/>
      </c:barChart>
      <c:catAx>
        <c:axId val="502834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2831160"/>
        <c:crosses val="autoZero"/>
        <c:auto val="1"/>
        <c:lblAlgn val="ctr"/>
        <c:lblOffset val="100"/>
        <c:noMultiLvlLbl val="0"/>
      </c:catAx>
      <c:valAx>
        <c:axId val="5028311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2834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우을식, ID : H1900142)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2020년 03월 18일 14:54:36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69" t="s">
        <v>197</v>
      </c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7" t="s">
        <v>56</v>
      </c>
      <c r="B4" s="67"/>
      <c r="C4" s="67"/>
      <c r="D4" s="46"/>
      <c r="E4" s="64" t="s">
        <v>198</v>
      </c>
      <c r="F4" s="65"/>
      <c r="G4" s="65"/>
      <c r="H4" s="66"/>
      <c r="I4" s="46"/>
      <c r="J4" s="64" t="s">
        <v>199</v>
      </c>
      <c r="K4" s="65"/>
      <c r="L4" s="66"/>
      <c r="M4" s="46"/>
      <c r="N4" s="67" t="s">
        <v>200</v>
      </c>
      <c r="O4" s="67"/>
      <c r="P4" s="67"/>
      <c r="Q4" s="67"/>
      <c r="R4" s="67"/>
      <c r="S4" s="67"/>
      <c r="T4" s="46"/>
      <c r="U4" s="67" t="s">
        <v>201</v>
      </c>
      <c r="V4" s="67"/>
      <c r="W4" s="67"/>
      <c r="X4" s="67"/>
      <c r="Y4" s="67"/>
      <c r="Z4" s="67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1800</v>
      </c>
      <c r="C6" s="59">
        <f>'DRIs DATA 입력'!C6</f>
        <v>2211.5898000000002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74.913830000000004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31.791170000000001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77.855000000000004</v>
      </c>
      <c r="G8" s="59">
        <f>'DRIs DATA 입력'!G8</f>
        <v>7.101</v>
      </c>
      <c r="H8" s="59">
        <f>'DRIs DATA 입력'!H8</f>
        <v>15.044</v>
      </c>
      <c r="I8" s="46"/>
      <c r="J8" s="59" t="s">
        <v>216</v>
      </c>
      <c r="K8" s="59">
        <f>'DRIs DATA 입력'!K8</f>
        <v>7.1150000000000002</v>
      </c>
      <c r="L8" s="59">
        <f>'DRIs DATA 입력'!L8</f>
        <v>10.471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68" t="s">
        <v>217</v>
      </c>
      <c r="B13" s="68"/>
      <c r="C13" s="68"/>
      <c r="D13" s="68"/>
      <c r="E13" s="68"/>
      <c r="F13" s="68"/>
      <c r="G13" s="68"/>
      <c r="H13" s="68"/>
      <c r="I13" s="68"/>
      <c r="J13" s="68"/>
      <c r="K13" s="68"/>
      <c r="L13" s="68"/>
      <c r="M13" s="68"/>
      <c r="N13" s="68"/>
      <c r="O13" s="68"/>
      <c r="P13" s="68"/>
      <c r="Q13" s="68"/>
      <c r="R13" s="68"/>
      <c r="S13" s="68"/>
      <c r="T13" s="68"/>
      <c r="U13" s="68"/>
      <c r="V13" s="68"/>
      <c r="W13" s="68"/>
      <c r="X13" s="68"/>
      <c r="Y13" s="68"/>
      <c r="Z13" s="68"/>
      <c r="AA13" s="68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7" t="s">
        <v>218</v>
      </c>
      <c r="B14" s="67"/>
      <c r="C14" s="67"/>
      <c r="D14" s="67"/>
      <c r="E14" s="67"/>
      <c r="F14" s="67"/>
      <c r="G14" s="46"/>
      <c r="H14" s="67" t="s">
        <v>219</v>
      </c>
      <c r="I14" s="67"/>
      <c r="J14" s="67"/>
      <c r="K14" s="67"/>
      <c r="L14" s="67"/>
      <c r="M14" s="67"/>
      <c r="N14" s="46"/>
      <c r="O14" s="67" t="s">
        <v>220</v>
      </c>
      <c r="P14" s="67"/>
      <c r="Q14" s="67"/>
      <c r="R14" s="67"/>
      <c r="S14" s="67"/>
      <c r="T14" s="67"/>
      <c r="U14" s="46"/>
      <c r="V14" s="67" t="s">
        <v>221</v>
      </c>
      <c r="W14" s="67"/>
      <c r="X14" s="67"/>
      <c r="Y14" s="67"/>
      <c r="Z14" s="67"/>
      <c r="AA14" s="6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556.03129999999999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19.572626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2.3805022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242.58723000000001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68" t="s">
        <v>223</v>
      </c>
      <c r="B23" s="68"/>
      <c r="C23" s="68"/>
      <c r="D23" s="68"/>
      <c r="E23" s="68"/>
      <c r="F23" s="68"/>
      <c r="G23" s="68"/>
      <c r="H23" s="68"/>
      <c r="I23" s="68"/>
      <c r="J23" s="68"/>
      <c r="K23" s="68"/>
      <c r="L23" s="68"/>
      <c r="M23" s="68"/>
      <c r="N23" s="68"/>
      <c r="O23" s="68"/>
      <c r="P23" s="68"/>
      <c r="Q23" s="68"/>
      <c r="R23" s="68"/>
      <c r="S23" s="68"/>
      <c r="T23" s="68"/>
      <c r="U23" s="68"/>
      <c r="V23" s="68"/>
      <c r="W23" s="68"/>
      <c r="X23" s="68"/>
      <c r="Y23" s="68"/>
      <c r="Z23" s="68"/>
      <c r="AA23" s="68"/>
      <c r="AB23" s="68"/>
      <c r="AC23" s="68"/>
      <c r="AD23" s="68"/>
      <c r="AE23" s="68"/>
      <c r="AF23" s="68"/>
      <c r="AG23" s="68"/>
      <c r="AH23" s="68"/>
      <c r="AI23" s="68"/>
      <c r="AJ23" s="68"/>
      <c r="AK23" s="68"/>
      <c r="AL23" s="68"/>
      <c r="AM23" s="68"/>
      <c r="AN23" s="68"/>
      <c r="AO23" s="68"/>
      <c r="AP23" s="68"/>
      <c r="AQ23" s="68"/>
      <c r="AR23" s="68"/>
      <c r="AS23" s="68"/>
      <c r="AT23" s="68"/>
      <c r="AU23" s="68"/>
      <c r="AV23" s="68"/>
      <c r="AW23" s="68"/>
      <c r="AX23" s="68"/>
      <c r="AY23" s="68"/>
      <c r="AZ23" s="68"/>
      <c r="BA23" s="68"/>
      <c r="BB23" s="68"/>
      <c r="BC23" s="68"/>
      <c r="BD23" s="68"/>
      <c r="BE23" s="68"/>
      <c r="BF23" s="68"/>
      <c r="BG23" s="68"/>
      <c r="BH23" s="68"/>
      <c r="BI23" s="68"/>
      <c r="BJ23" s="68"/>
    </row>
    <row r="24" spans="1:62" x14ac:dyDescent="0.3">
      <c r="A24" s="67" t="s">
        <v>224</v>
      </c>
      <c r="B24" s="67"/>
      <c r="C24" s="67"/>
      <c r="D24" s="67"/>
      <c r="E24" s="67"/>
      <c r="F24" s="67"/>
      <c r="G24" s="46"/>
      <c r="H24" s="67" t="s">
        <v>225</v>
      </c>
      <c r="I24" s="67"/>
      <c r="J24" s="67"/>
      <c r="K24" s="67"/>
      <c r="L24" s="67"/>
      <c r="M24" s="67"/>
      <c r="N24" s="46"/>
      <c r="O24" s="67" t="s">
        <v>226</v>
      </c>
      <c r="P24" s="67"/>
      <c r="Q24" s="67"/>
      <c r="R24" s="67"/>
      <c r="S24" s="67"/>
      <c r="T24" s="67"/>
      <c r="U24" s="46"/>
      <c r="V24" s="67" t="s">
        <v>227</v>
      </c>
      <c r="W24" s="67"/>
      <c r="X24" s="67"/>
      <c r="Y24" s="67"/>
      <c r="Z24" s="67"/>
      <c r="AA24" s="67"/>
      <c r="AB24" s="46"/>
      <c r="AC24" s="67" t="s">
        <v>228</v>
      </c>
      <c r="AD24" s="67"/>
      <c r="AE24" s="67"/>
      <c r="AF24" s="67"/>
      <c r="AG24" s="67"/>
      <c r="AH24" s="67"/>
      <c r="AI24" s="46"/>
      <c r="AJ24" s="67" t="s">
        <v>229</v>
      </c>
      <c r="AK24" s="67"/>
      <c r="AL24" s="67"/>
      <c r="AM24" s="67"/>
      <c r="AN24" s="67"/>
      <c r="AO24" s="67"/>
      <c r="AP24" s="46"/>
      <c r="AQ24" s="67" t="s">
        <v>230</v>
      </c>
      <c r="AR24" s="67"/>
      <c r="AS24" s="67"/>
      <c r="AT24" s="67"/>
      <c r="AU24" s="67"/>
      <c r="AV24" s="67"/>
      <c r="AW24" s="46"/>
      <c r="AX24" s="67" t="s">
        <v>231</v>
      </c>
      <c r="AY24" s="67"/>
      <c r="AZ24" s="67"/>
      <c r="BA24" s="67"/>
      <c r="BB24" s="67"/>
      <c r="BC24" s="67"/>
      <c r="BD24" s="46"/>
      <c r="BE24" s="67" t="s">
        <v>232</v>
      </c>
      <c r="BF24" s="67"/>
      <c r="BG24" s="67"/>
      <c r="BH24" s="67"/>
      <c r="BI24" s="67"/>
      <c r="BJ24" s="67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135.49507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2.1803309999999998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1.4496309999999999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20.096256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1.9938062000000001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686.81830000000002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7.5462065000000003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2.1387885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4.4272723000000003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68" t="s">
        <v>234</v>
      </c>
      <c r="B33" s="68"/>
      <c r="C33" s="68"/>
      <c r="D33" s="68"/>
      <c r="E33" s="68"/>
      <c r="F33" s="68"/>
      <c r="G33" s="68"/>
      <c r="H33" s="68"/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  <c r="X33" s="68"/>
      <c r="Y33" s="68"/>
      <c r="Z33" s="68"/>
      <c r="AA33" s="68"/>
      <c r="AB33" s="68"/>
      <c r="AC33" s="68"/>
      <c r="AD33" s="68"/>
      <c r="AE33" s="68"/>
      <c r="AF33" s="68"/>
      <c r="AG33" s="68"/>
      <c r="AH33" s="68"/>
      <c r="AI33" s="68"/>
      <c r="AJ33" s="68"/>
      <c r="AK33" s="68"/>
      <c r="AL33" s="68"/>
      <c r="AM33" s="68"/>
      <c r="AN33" s="68"/>
      <c r="AO33" s="6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7" t="s">
        <v>235</v>
      </c>
      <c r="B34" s="67"/>
      <c r="C34" s="67"/>
      <c r="D34" s="67"/>
      <c r="E34" s="67"/>
      <c r="F34" s="67"/>
      <c r="G34" s="46"/>
      <c r="H34" s="67" t="s">
        <v>236</v>
      </c>
      <c r="I34" s="67"/>
      <c r="J34" s="67"/>
      <c r="K34" s="67"/>
      <c r="L34" s="67"/>
      <c r="M34" s="67"/>
      <c r="N34" s="46"/>
      <c r="O34" s="67" t="s">
        <v>237</v>
      </c>
      <c r="P34" s="67"/>
      <c r="Q34" s="67"/>
      <c r="R34" s="67"/>
      <c r="S34" s="67"/>
      <c r="T34" s="67"/>
      <c r="U34" s="46"/>
      <c r="V34" s="67" t="s">
        <v>238</v>
      </c>
      <c r="W34" s="67"/>
      <c r="X34" s="67"/>
      <c r="Y34" s="67"/>
      <c r="Z34" s="67"/>
      <c r="AA34" s="67"/>
      <c r="AB34" s="46"/>
      <c r="AC34" s="67" t="s">
        <v>239</v>
      </c>
      <c r="AD34" s="67"/>
      <c r="AE34" s="67"/>
      <c r="AF34" s="67"/>
      <c r="AG34" s="67"/>
      <c r="AH34" s="67"/>
      <c r="AI34" s="46"/>
      <c r="AJ34" s="67" t="s">
        <v>240</v>
      </c>
      <c r="AK34" s="67"/>
      <c r="AL34" s="67"/>
      <c r="AM34" s="67"/>
      <c r="AN34" s="67"/>
      <c r="AO34" s="67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595.78210000000001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1464.5637999999999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7743.7910000000002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3960.7415000000001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123.41589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173.26526999999999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68" t="s">
        <v>241</v>
      </c>
      <c r="B43" s="68"/>
      <c r="C43" s="68"/>
      <c r="D43" s="68"/>
      <c r="E43" s="68"/>
      <c r="F43" s="68"/>
      <c r="G43" s="68"/>
      <c r="H43" s="68"/>
      <c r="I43" s="68"/>
      <c r="J43" s="68"/>
      <c r="K43" s="68"/>
      <c r="L43" s="68"/>
      <c r="M43" s="68"/>
      <c r="N43" s="68"/>
      <c r="O43" s="68"/>
      <c r="P43" s="68"/>
      <c r="Q43" s="68"/>
      <c r="R43" s="68"/>
      <c r="S43" s="68"/>
      <c r="T43" s="68"/>
      <c r="U43" s="68"/>
      <c r="V43" s="68"/>
      <c r="W43" s="68"/>
      <c r="X43" s="68"/>
      <c r="Y43" s="68"/>
      <c r="Z43" s="68"/>
      <c r="AA43" s="68"/>
      <c r="AB43" s="68"/>
      <c r="AC43" s="68"/>
      <c r="AD43" s="68"/>
      <c r="AE43" s="68"/>
      <c r="AF43" s="68"/>
      <c r="AG43" s="68"/>
      <c r="AH43" s="68"/>
      <c r="AI43" s="68"/>
      <c r="AJ43" s="68"/>
      <c r="AK43" s="68"/>
      <c r="AL43" s="68"/>
      <c r="AM43" s="68"/>
      <c r="AN43" s="68"/>
      <c r="AO43" s="68"/>
      <c r="AP43" s="68"/>
      <c r="AQ43" s="68"/>
      <c r="AR43" s="68"/>
      <c r="AS43" s="68"/>
      <c r="AT43" s="68"/>
      <c r="AU43" s="68"/>
      <c r="AV43" s="68"/>
      <c r="AW43" s="68"/>
      <c r="AX43" s="68"/>
      <c r="AY43" s="68"/>
      <c r="AZ43" s="68"/>
      <c r="BA43" s="68"/>
      <c r="BB43" s="68"/>
      <c r="BC43" s="68"/>
      <c r="BD43" s="68"/>
      <c r="BE43" s="68"/>
      <c r="BF43" s="68"/>
      <c r="BG43" s="68"/>
      <c r="BH43" s="68"/>
      <c r="BI43" s="68"/>
      <c r="BJ43" s="68"/>
      <c r="BK43" s="46"/>
    </row>
    <row r="44" spans="1:68" x14ac:dyDescent="0.3">
      <c r="A44" s="67" t="s">
        <v>242</v>
      </c>
      <c r="B44" s="67"/>
      <c r="C44" s="67"/>
      <c r="D44" s="67"/>
      <c r="E44" s="67"/>
      <c r="F44" s="67"/>
      <c r="G44" s="46"/>
      <c r="H44" s="67" t="s">
        <v>243</v>
      </c>
      <c r="I44" s="67"/>
      <c r="J44" s="67"/>
      <c r="K44" s="67"/>
      <c r="L44" s="67"/>
      <c r="M44" s="67"/>
      <c r="N44" s="46"/>
      <c r="O44" s="67" t="s">
        <v>244</v>
      </c>
      <c r="P44" s="67"/>
      <c r="Q44" s="67"/>
      <c r="R44" s="67"/>
      <c r="S44" s="67"/>
      <c r="T44" s="67"/>
      <c r="U44" s="46"/>
      <c r="V44" s="67" t="s">
        <v>245</v>
      </c>
      <c r="W44" s="67"/>
      <c r="X44" s="67"/>
      <c r="Y44" s="67"/>
      <c r="Z44" s="67"/>
      <c r="AA44" s="67"/>
      <c r="AB44" s="46"/>
      <c r="AC44" s="67" t="s">
        <v>246</v>
      </c>
      <c r="AD44" s="67"/>
      <c r="AE44" s="67"/>
      <c r="AF44" s="67"/>
      <c r="AG44" s="67"/>
      <c r="AH44" s="67"/>
      <c r="AI44" s="46"/>
      <c r="AJ44" s="67" t="s">
        <v>247</v>
      </c>
      <c r="AK44" s="67"/>
      <c r="AL44" s="67"/>
      <c r="AM44" s="67"/>
      <c r="AN44" s="67"/>
      <c r="AO44" s="67"/>
      <c r="AP44" s="46"/>
      <c r="AQ44" s="67" t="s">
        <v>248</v>
      </c>
      <c r="AR44" s="67"/>
      <c r="AS44" s="67"/>
      <c r="AT44" s="67"/>
      <c r="AU44" s="67"/>
      <c r="AV44" s="67"/>
      <c r="AW44" s="46"/>
      <c r="AX44" s="67" t="s">
        <v>249</v>
      </c>
      <c r="AY44" s="67"/>
      <c r="AZ44" s="67"/>
      <c r="BA44" s="67"/>
      <c r="BB44" s="67"/>
      <c r="BC44" s="67"/>
      <c r="BD44" s="46"/>
      <c r="BE44" s="67" t="s">
        <v>250</v>
      </c>
      <c r="BF44" s="67"/>
      <c r="BG44" s="67"/>
      <c r="BH44" s="67"/>
      <c r="BI44" s="67"/>
      <c r="BJ44" s="67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19.856192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13.153741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853.88463999999999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5.7336709999999999E-2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5.1511183000000003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273.30907999999999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91.239159999999998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BP46"/>
  <sheetViews>
    <sheetView showWhiteSpace="0" zoomScale="55" zoomScaleNormal="55" zoomScalePageLayoutView="40" workbookViewId="0">
      <selection sqref="A1:BJ46"/>
    </sheetView>
  </sheetViews>
  <sheetFormatPr defaultColWidth="9"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158" t="s">
        <v>276</v>
      </c>
      <c r="B1" s="157" t="s">
        <v>277</v>
      </c>
      <c r="C1" s="157"/>
      <c r="D1" s="157"/>
      <c r="E1" s="157"/>
      <c r="F1" s="157"/>
      <c r="G1" s="158" t="s">
        <v>278</v>
      </c>
      <c r="H1" s="157" t="s">
        <v>279</v>
      </c>
      <c r="I1" s="157"/>
      <c r="J1" s="157"/>
      <c r="K1" s="157"/>
      <c r="L1" s="157"/>
      <c r="M1" s="157"/>
      <c r="N1" s="157"/>
      <c r="O1" s="157"/>
      <c r="P1" s="157"/>
      <c r="Q1" s="157"/>
      <c r="R1" s="157"/>
      <c r="S1" s="157"/>
      <c r="T1" s="157"/>
      <c r="U1" s="157"/>
      <c r="V1" s="157"/>
      <c r="W1" s="157"/>
      <c r="X1" s="157"/>
      <c r="Y1" s="157"/>
      <c r="Z1" s="157"/>
      <c r="AA1" s="157"/>
    </row>
    <row r="3" spans="1:27" x14ac:dyDescent="0.3">
      <c r="A3" s="69" t="s">
        <v>197</v>
      </c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  <c r="AA3" s="157"/>
    </row>
    <row r="4" spans="1:27" x14ac:dyDescent="0.3">
      <c r="A4" s="67" t="s">
        <v>56</v>
      </c>
      <c r="B4" s="67"/>
      <c r="C4" s="67"/>
      <c r="D4" s="157"/>
      <c r="E4" s="64" t="s">
        <v>198</v>
      </c>
      <c r="F4" s="65"/>
      <c r="G4" s="65"/>
      <c r="H4" s="66"/>
      <c r="I4" s="157"/>
      <c r="J4" s="64" t="s">
        <v>199</v>
      </c>
      <c r="K4" s="65"/>
      <c r="L4" s="66"/>
      <c r="M4" s="157"/>
      <c r="N4" s="67" t="s">
        <v>200</v>
      </c>
      <c r="O4" s="67"/>
      <c r="P4" s="67"/>
      <c r="Q4" s="67"/>
      <c r="R4" s="67"/>
      <c r="S4" s="67"/>
      <c r="T4" s="157"/>
      <c r="U4" s="67" t="s">
        <v>201</v>
      </c>
      <c r="V4" s="67"/>
      <c r="W4" s="67"/>
      <c r="X4" s="67"/>
      <c r="Y4" s="67"/>
      <c r="Z4" s="67"/>
      <c r="AA4" s="157"/>
    </row>
    <row r="5" spans="1:27" x14ac:dyDescent="0.3">
      <c r="A5" s="159"/>
      <c r="B5" s="159" t="s">
        <v>202</v>
      </c>
      <c r="C5" s="159" t="s">
        <v>203</v>
      </c>
      <c r="D5" s="157"/>
      <c r="E5" s="159"/>
      <c r="F5" s="159" t="s">
        <v>204</v>
      </c>
      <c r="G5" s="159" t="s">
        <v>205</v>
      </c>
      <c r="H5" s="159" t="s">
        <v>200</v>
      </c>
      <c r="I5" s="157"/>
      <c r="J5" s="159"/>
      <c r="K5" s="159" t="s">
        <v>206</v>
      </c>
      <c r="L5" s="159" t="s">
        <v>207</v>
      </c>
      <c r="M5" s="157"/>
      <c r="N5" s="159"/>
      <c r="O5" s="159" t="s">
        <v>208</v>
      </c>
      <c r="P5" s="159" t="s">
        <v>209</v>
      </c>
      <c r="Q5" s="159" t="s">
        <v>210</v>
      </c>
      <c r="R5" s="159" t="s">
        <v>211</v>
      </c>
      <c r="S5" s="159" t="s">
        <v>203</v>
      </c>
      <c r="T5" s="157"/>
      <c r="U5" s="159"/>
      <c r="V5" s="159" t="s">
        <v>208</v>
      </c>
      <c r="W5" s="159" t="s">
        <v>209</v>
      </c>
      <c r="X5" s="159" t="s">
        <v>210</v>
      </c>
      <c r="Y5" s="159" t="s">
        <v>211</v>
      </c>
      <c r="Z5" s="159" t="s">
        <v>203</v>
      </c>
      <c r="AA5" s="157"/>
    </row>
    <row r="6" spans="1:27" x14ac:dyDescent="0.3">
      <c r="A6" s="159" t="s">
        <v>56</v>
      </c>
      <c r="B6" s="159">
        <v>1800</v>
      </c>
      <c r="C6" s="159">
        <v>2211.5898000000002</v>
      </c>
      <c r="D6" s="157"/>
      <c r="E6" s="159" t="s">
        <v>212</v>
      </c>
      <c r="F6" s="159">
        <v>55</v>
      </c>
      <c r="G6" s="159">
        <v>15</v>
      </c>
      <c r="H6" s="159">
        <v>7</v>
      </c>
      <c r="I6" s="157"/>
      <c r="J6" s="159" t="s">
        <v>212</v>
      </c>
      <c r="K6" s="159">
        <v>0.1</v>
      </c>
      <c r="L6" s="159">
        <v>4</v>
      </c>
      <c r="M6" s="157"/>
      <c r="N6" s="159" t="s">
        <v>213</v>
      </c>
      <c r="O6" s="159">
        <v>40</v>
      </c>
      <c r="P6" s="159">
        <v>50</v>
      </c>
      <c r="Q6" s="159">
        <v>0</v>
      </c>
      <c r="R6" s="159">
        <v>0</v>
      </c>
      <c r="S6" s="159">
        <v>74.913830000000004</v>
      </c>
      <c r="T6" s="157"/>
      <c r="U6" s="159" t="s">
        <v>214</v>
      </c>
      <c r="V6" s="159">
        <v>0</v>
      </c>
      <c r="W6" s="159">
        <v>0</v>
      </c>
      <c r="X6" s="159">
        <v>20</v>
      </c>
      <c r="Y6" s="159">
        <v>0</v>
      </c>
      <c r="Z6" s="159">
        <v>31.791170000000001</v>
      </c>
      <c r="AA6" s="157"/>
    </row>
    <row r="7" spans="1:27" x14ac:dyDescent="0.3">
      <c r="A7" s="157"/>
      <c r="B7" s="157"/>
      <c r="C7" s="157"/>
      <c r="D7" s="157"/>
      <c r="E7" s="159" t="s">
        <v>215</v>
      </c>
      <c r="F7" s="159">
        <v>65</v>
      </c>
      <c r="G7" s="159">
        <v>30</v>
      </c>
      <c r="H7" s="159">
        <v>20</v>
      </c>
      <c r="I7" s="157"/>
      <c r="J7" s="159" t="s">
        <v>215</v>
      </c>
      <c r="K7" s="159">
        <v>1</v>
      </c>
      <c r="L7" s="159">
        <v>10</v>
      </c>
      <c r="M7" s="157"/>
      <c r="N7" s="157"/>
      <c r="O7" s="157"/>
      <c r="P7" s="157"/>
      <c r="Q7" s="157"/>
      <c r="R7" s="157"/>
      <c r="S7" s="157"/>
      <c r="T7" s="157"/>
      <c r="U7" s="157"/>
      <c r="V7" s="157"/>
      <c r="W7" s="157"/>
      <c r="X7" s="157"/>
      <c r="Y7" s="157"/>
      <c r="Z7" s="157"/>
      <c r="AA7" s="157"/>
    </row>
    <row r="8" spans="1:27" x14ac:dyDescent="0.3">
      <c r="A8" s="157"/>
      <c r="B8" s="157"/>
      <c r="C8" s="157"/>
      <c r="D8" s="157"/>
      <c r="E8" s="159" t="s">
        <v>216</v>
      </c>
      <c r="F8" s="159">
        <v>77.855000000000004</v>
      </c>
      <c r="G8" s="159">
        <v>7.101</v>
      </c>
      <c r="H8" s="159">
        <v>15.044</v>
      </c>
      <c r="I8" s="157"/>
      <c r="J8" s="159" t="s">
        <v>216</v>
      </c>
      <c r="K8" s="159">
        <v>7.1150000000000002</v>
      </c>
      <c r="L8" s="159">
        <v>10.471</v>
      </c>
      <c r="M8" s="157"/>
      <c r="N8" s="157"/>
      <c r="O8" s="157"/>
      <c r="P8" s="157"/>
      <c r="Q8" s="157"/>
      <c r="R8" s="157"/>
      <c r="S8" s="157"/>
      <c r="T8" s="157"/>
      <c r="U8" s="157"/>
      <c r="V8" s="157"/>
      <c r="W8" s="157"/>
      <c r="X8" s="157"/>
      <c r="Y8" s="157"/>
      <c r="Z8" s="157"/>
      <c r="AA8" s="157"/>
    </row>
    <row r="13" spans="1:27" x14ac:dyDescent="0.3">
      <c r="A13" s="68" t="s">
        <v>217</v>
      </c>
      <c r="B13" s="68"/>
      <c r="C13" s="68"/>
      <c r="D13" s="68"/>
      <c r="E13" s="68"/>
      <c r="F13" s="68"/>
      <c r="G13" s="68"/>
      <c r="H13" s="68"/>
      <c r="I13" s="68"/>
      <c r="J13" s="68"/>
      <c r="K13" s="68"/>
      <c r="L13" s="68"/>
      <c r="M13" s="68"/>
      <c r="N13" s="68"/>
      <c r="O13" s="68"/>
      <c r="P13" s="68"/>
      <c r="Q13" s="68"/>
      <c r="R13" s="68"/>
      <c r="S13" s="68"/>
      <c r="T13" s="68"/>
      <c r="U13" s="68"/>
      <c r="V13" s="68"/>
      <c r="W13" s="68"/>
      <c r="X13" s="68"/>
      <c r="Y13" s="68"/>
      <c r="Z13" s="68"/>
      <c r="AA13" s="68"/>
    </row>
    <row r="14" spans="1:27" x14ac:dyDescent="0.3">
      <c r="A14" s="67" t="s">
        <v>218</v>
      </c>
      <c r="B14" s="67"/>
      <c r="C14" s="67"/>
      <c r="D14" s="67"/>
      <c r="E14" s="67"/>
      <c r="F14" s="67"/>
      <c r="G14" s="157"/>
      <c r="H14" s="67" t="s">
        <v>219</v>
      </c>
      <c r="I14" s="67"/>
      <c r="J14" s="67"/>
      <c r="K14" s="67"/>
      <c r="L14" s="67"/>
      <c r="M14" s="67"/>
      <c r="N14" s="157"/>
      <c r="O14" s="67" t="s">
        <v>220</v>
      </c>
      <c r="P14" s="67"/>
      <c r="Q14" s="67"/>
      <c r="R14" s="67"/>
      <c r="S14" s="67"/>
      <c r="T14" s="67"/>
      <c r="U14" s="157"/>
      <c r="V14" s="67" t="s">
        <v>221</v>
      </c>
      <c r="W14" s="67"/>
      <c r="X14" s="67"/>
      <c r="Y14" s="67"/>
      <c r="Z14" s="67"/>
      <c r="AA14" s="67"/>
    </row>
    <row r="15" spans="1:27" x14ac:dyDescent="0.3">
      <c r="A15" s="159"/>
      <c r="B15" s="159" t="s">
        <v>208</v>
      </c>
      <c r="C15" s="159" t="s">
        <v>209</v>
      </c>
      <c r="D15" s="159" t="s">
        <v>210</v>
      </c>
      <c r="E15" s="159" t="s">
        <v>211</v>
      </c>
      <c r="F15" s="159" t="s">
        <v>203</v>
      </c>
      <c r="G15" s="157"/>
      <c r="H15" s="159"/>
      <c r="I15" s="159" t="s">
        <v>208</v>
      </c>
      <c r="J15" s="159" t="s">
        <v>209</v>
      </c>
      <c r="K15" s="159" t="s">
        <v>210</v>
      </c>
      <c r="L15" s="159" t="s">
        <v>211</v>
      </c>
      <c r="M15" s="159" t="s">
        <v>203</v>
      </c>
      <c r="N15" s="157"/>
      <c r="O15" s="159"/>
      <c r="P15" s="159" t="s">
        <v>208</v>
      </c>
      <c r="Q15" s="159" t="s">
        <v>209</v>
      </c>
      <c r="R15" s="159" t="s">
        <v>210</v>
      </c>
      <c r="S15" s="159" t="s">
        <v>211</v>
      </c>
      <c r="T15" s="159" t="s">
        <v>203</v>
      </c>
      <c r="U15" s="157"/>
      <c r="V15" s="159"/>
      <c r="W15" s="159" t="s">
        <v>208</v>
      </c>
      <c r="X15" s="159" t="s">
        <v>209</v>
      </c>
      <c r="Y15" s="159" t="s">
        <v>210</v>
      </c>
      <c r="Z15" s="159" t="s">
        <v>211</v>
      </c>
      <c r="AA15" s="159" t="s">
        <v>203</v>
      </c>
    </row>
    <row r="16" spans="1:27" x14ac:dyDescent="0.3">
      <c r="A16" s="159" t="s">
        <v>222</v>
      </c>
      <c r="B16" s="159">
        <v>430</v>
      </c>
      <c r="C16" s="159">
        <v>600</v>
      </c>
      <c r="D16" s="159">
        <v>0</v>
      </c>
      <c r="E16" s="159">
        <v>3000</v>
      </c>
      <c r="F16" s="159">
        <v>556.03129999999999</v>
      </c>
      <c r="G16" s="157"/>
      <c r="H16" s="159" t="s">
        <v>3</v>
      </c>
      <c r="I16" s="159">
        <v>0</v>
      </c>
      <c r="J16" s="159">
        <v>0</v>
      </c>
      <c r="K16" s="159">
        <v>12</v>
      </c>
      <c r="L16" s="159">
        <v>540</v>
      </c>
      <c r="M16" s="159">
        <v>19.572626</v>
      </c>
      <c r="N16" s="157"/>
      <c r="O16" s="159" t="s">
        <v>4</v>
      </c>
      <c r="P16" s="159">
        <v>0</v>
      </c>
      <c r="Q16" s="159">
        <v>0</v>
      </c>
      <c r="R16" s="159">
        <v>10</v>
      </c>
      <c r="S16" s="159">
        <v>100</v>
      </c>
      <c r="T16" s="159">
        <v>2.3805022</v>
      </c>
      <c r="U16" s="157"/>
      <c r="V16" s="159" t="s">
        <v>5</v>
      </c>
      <c r="W16" s="159">
        <v>0</v>
      </c>
      <c r="X16" s="159">
        <v>0</v>
      </c>
      <c r="Y16" s="159">
        <v>65</v>
      </c>
      <c r="Z16" s="159">
        <v>0</v>
      </c>
      <c r="AA16" s="159">
        <v>242.58723000000001</v>
      </c>
    </row>
    <row r="23" spans="1:62" x14ac:dyDescent="0.3">
      <c r="A23" s="68" t="s">
        <v>223</v>
      </c>
      <c r="B23" s="68"/>
      <c r="C23" s="68"/>
      <c r="D23" s="68"/>
      <c r="E23" s="68"/>
      <c r="F23" s="68"/>
      <c r="G23" s="68"/>
      <c r="H23" s="68"/>
      <c r="I23" s="68"/>
      <c r="J23" s="68"/>
      <c r="K23" s="68"/>
      <c r="L23" s="68"/>
      <c r="M23" s="68"/>
      <c r="N23" s="68"/>
      <c r="O23" s="68"/>
      <c r="P23" s="68"/>
      <c r="Q23" s="68"/>
      <c r="R23" s="68"/>
      <c r="S23" s="68"/>
      <c r="T23" s="68"/>
      <c r="U23" s="68"/>
      <c r="V23" s="68"/>
      <c r="W23" s="68"/>
      <c r="X23" s="68"/>
      <c r="Y23" s="68"/>
      <c r="Z23" s="68"/>
      <c r="AA23" s="68"/>
      <c r="AB23" s="68"/>
      <c r="AC23" s="68"/>
      <c r="AD23" s="68"/>
      <c r="AE23" s="68"/>
      <c r="AF23" s="68"/>
      <c r="AG23" s="68"/>
      <c r="AH23" s="68"/>
      <c r="AI23" s="68"/>
      <c r="AJ23" s="68"/>
      <c r="AK23" s="68"/>
      <c r="AL23" s="68"/>
      <c r="AM23" s="68"/>
      <c r="AN23" s="68"/>
      <c r="AO23" s="68"/>
      <c r="AP23" s="68"/>
      <c r="AQ23" s="68"/>
      <c r="AR23" s="68"/>
      <c r="AS23" s="68"/>
      <c r="AT23" s="68"/>
      <c r="AU23" s="68"/>
      <c r="AV23" s="68"/>
      <c r="AW23" s="68"/>
      <c r="AX23" s="68"/>
      <c r="AY23" s="68"/>
      <c r="AZ23" s="68"/>
      <c r="BA23" s="68"/>
      <c r="BB23" s="68"/>
      <c r="BC23" s="68"/>
      <c r="BD23" s="68"/>
      <c r="BE23" s="68"/>
      <c r="BF23" s="68"/>
      <c r="BG23" s="68"/>
      <c r="BH23" s="68"/>
      <c r="BI23" s="68"/>
      <c r="BJ23" s="68"/>
    </row>
    <row r="24" spans="1:62" x14ac:dyDescent="0.3">
      <c r="A24" s="67" t="s">
        <v>224</v>
      </c>
      <c r="B24" s="67"/>
      <c r="C24" s="67"/>
      <c r="D24" s="67"/>
      <c r="E24" s="67"/>
      <c r="F24" s="67"/>
      <c r="G24" s="157"/>
      <c r="H24" s="67" t="s">
        <v>225</v>
      </c>
      <c r="I24" s="67"/>
      <c r="J24" s="67"/>
      <c r="K24" s="67"/>
      <c r="L24" s="67"/>
      <c r="M24" s="67"/>
      <c r="N24" s="157"/>
      <c r="O24" s="67" t="s">
        <v>226</v>
      </c>
      <c r="P24" s="67"/>
      <c r="Q24" s="67"/>
      <c r="R24" s="67"/>
      <c r="S24" s="67"/>
      <c r="T24" s="67"/>
      <c r="U24" s="157"/>
      <c r="V24" s="67" t="s">
        <v>227</v>
      </c>
      <c r="W24" s="67"/>
      <c r="X24" s="67"/>
      <c r="Y24" s="67"/>
      <c r="Z24" s="67"/>
      <c r="AA24" s="67"/>
      <c r="AB24" s="157"/>
      <c r="AC24" s="67" t="s">
        <v>228</v>
      </c>
      <c r="AD24" s="67"/>
      <c r="AE24" s="67"/>
      <c r="AF24" s="67"/>
      <c r="AG24" s="67"/>
      <c r="AH24" s="67"/>
      <c r="AI24" s="157"/>
      <c r="AJ24" s="67" t="s">
        <v>229</v>
      </c>
      <c r="AK24" s="67"/>
      <c r="AL24" s="67"/>
      <c r="AM24" s="67"/>
      <c r="AN24" s="67"/>
      <c r="AO24" s="67"/>
      <c r="AP24" s="157"/>
      <c r="AQ24" s="67" t="s">
        <v>230</v>
      </c>
      <c r="AR24" s="67"/>
      <c r="AS24" s="67"/>
      <c r="AT24" s="67"/>
      <c r="AU24" s="67"/>
      <c r="AV24" s="67"/>
      <c r="AW24" s="157"/>
      <c r="AX24" s="67" t="s">
        <v>231</v>
      </c>
      <c r="AY24" s="67"/>
      <c r="AZ24" s="67"/>
      <c r="BA24" s="67"/>
      <c r="BB24" s="67"/>
      <c r="BC24" s="67"/>
      <c r="BD24" s="157"/>
      <c r="BE24" s="67" t="s">
        <v>232</v>
      </c>
      <c r="BF24" s="67"/>
      <c r="BG24" s="67"/>
      <c r="BH24" s="67"/>
      <c r="BI24" s="67"/>
      <c r="BJ24" s="67"/>
    </row>
    <row r="25" spans="1:62" x14ac:dyDescent="0.3">
      <c r="A25" s="159"/>
      <c r="B25" s="159" t="s">
        <v>208</v>
      </c>
      <c r="C25" s="159" t="s">
        <v>209</v>
      </c>
      <c r="D25" s="159" t="s">
        <v>210</v>
      </c>
      <c r="E25" s="159" t="s">
        <v>211</v>
      </c>
      <c r="F25" s="159" t="s">
        <v>203</v>
      </c>
      <c r="G25" s="157"/>
      <c r="H25" s="159"/>
      <c r="I25" s="159" t="s">
        <v>208</v>
      </c>
      <c r="J25" s="159" t="s">
        <v>209</v>
      </c>
      <c r="K25" s="159" t="s">
        <v>210</v>
      </c>
      <c r="L25" s="159" t="s">
        <v>211</v>
      </c>
      <c r="M25" s="159" t="s">
        <v>203</v>
      </c>
      <c r="N25" s="157"/>
      <c r="O25" s="159"/>
      <c r="P25" s="159" t="s">
        <v>208</v>
      </c>
      <c r="Q25" s="159" t="s">
        <v>209</v>
      </c>
      <c r="R25" s="159" t="s">
        <v>210</v>
      </c>
      <c r="S25" s="159" t="s">
        <v>211</v>
      </c>
      <c r="T25" s="159" t="s">
        <v>203</v>
      </c>
      <c r="U25" s="157"/>
      <c r="V25" s="159"/>
      <c r="W25" s="159" t="s">
        <v>208</v>
      </c>
      <c r="X25" s="159" t="s">
        <v>209</v>
      </c>
      <c r="Y25" s="159" t="s">
        <v>210</v>
      </c>
      <c r="Z25" s="159" t="s">
        <v>211</v>
      </c>
      <c r="AA25" s="159" t="s">
        <v>203</v>
      </c>
      <c r="AB25" s="157"/>
      <c r="AC25" s="159"/>
      <c r="AD25" s="159" t="s">
        <v>208</v>
      </c>
      <c r="AE25" s="159" t="s">
        <v>209</v>
      </c>
      <c r="AF25" s="159" t="s">
        <v>210</v>
      </c>
      <c r="AG25" s="159" t="s">
        <v>211</v>
      </c>
      <c r="AH25" s="159" t="s">
        <v>203</v>
      </c>
      <c r="AI25" s="157"/>
      <c r="AJ25" s="159"/>
      <c r="AK25" s="159" t="s">
        <v>208</v>
      </c>
      <c r="AL25" s="159" t="s">
        <v>209</v>
      </c>
      <c r="AM25" s="159" t="s">
        <v>210</v>
      </c>
      <c r="AN25" s="159" t="s">
        <v>211</v>
      </c>
      <c r="AO25" s="159" t="s">
        <v>203</v>
      </c>
      <c r="AP25" s="157"/>
      <c r="AQ25" s="159"/>
      <c r="AR25" s="159" t="s">
        <v>208</v>
      </c>
      <c r="AS25" s="159" t="s">
        <v>209</v>
      </c>
      <c r="AT25" s="159" t="s">
        <v>210</v>
      </c>
      <c r="AU25" s="159" t="s">
        <v>211</v>
      </c>
      <c r="AV25" s="159" t="s">
        <v>203</v>
      </c>
      <c r="AW25" s="157"/>
      <c r="AX25" s="159"/>
      <c r="AY25" s="159" t="s">
        <v>208</v>
      </c>
      <c r="AZ25" s="159" t="s">
        <v>209</v>
      </c>
      <c r="BA25" s="159" t="s">
        <v>210</v>
      </c>
      <c r="BB25" s="159" t="s">
        <v>211</v>
      </c>
      <c r="BC25" s="159" t="s">
        <v>203</v>
      </c>
      <c r="BD25" s="157"/>
      <c r="BE25" s="159"/>
      <c r="BF25" s="159" t="s">
        <v>208</v>
      </c>
      <c r="BG25" s="159" t="s">
        <v>209</v>
      </c>
      <c r="BH25" s="159" t="s">
        <v>210</v>
      </c>
      <c r="BI25" s="159" t="s">
        <v>211</v>
      </c>
      <c r="BJ25" s="159" t="s">
        <v>203</v>
      </c>
    </row>
    <row r="26" spans="1:62" x14ac:dyDescent="0.3">
      <c r="A26" s="159" t="s">
        <v>8</v>
      </c>
      <c r="B26" s="159">
        <v>75</v>
      </c>
      <c r="C26" s="159">
        <v>100</v>
      </c>
      <c r="D26" s="159">
        <v>0</v>
      </c>
      <c r="E26" s="159">
        <v>2000</v>
      </c>
      <c r="F26" s="159">
        <v>135.49507</v>
      </c>
      <c r="G26" s="157"/>
      <c r="H26" s="159" t="s">
        <v>9</v>
      </c>
      <c r="I26" s="159">
        <v>0.9</v>
      </c>
      <c r="J26" s="159">
        <v>1.1000000000000001</v>
      </c>
      <c r="K26" s="159">
        <v>0</v>
      </c>
      <c r="L26" s="159">
        <v>0</v>
      </c>
      <c r="M26" s="159">
        <v>2.1803309999999998</v>
      </c>
      <c r="N26" s="157"/>
      <c r="O26" s="159" t="s">
        <v>10</v>
      </c>
      <c r="P26" s="159">
        <v>1</v>
      </c>
      <c r="Q26" s="159">
        <v>1.2</v>
      </c>
      <c r="R26" s="159">
        <v>0</v>
      </c>
      <c r="S26" s="159">
        <v>0</v>
      </c>
      <c r="T26" s="159">
        <v>1.4496309999999999</v>
      </c>
      <c r="U26" s="157"/>
      <c r="V26" s="159" t="s">
        <v>11</v>
      </c>
      <c r="W26" s="159">
        <v>11</v>
      </c>
      <c r="X26" s="159">
        <v>14</v>
      </c>
      <c r="Y26" s="159">
        <v>0</v>
      </c>
      <c r="Z26" s="159">
        <v>35</v>
      </c>
      <c r="AA26" s="159">
        <v>20.096256</v>
      </c>
      <c r="AB26" s="157"/>
      <c r="AC26" s="159" t="s">
        <v>12</v>
      </c>
      <c r="AD26" s="159">
        <v>1.2</v>
      </c>
      <c r="AE26" s="159">
        <v>1.4</v>
      </c>
      <c r="AF26" s="159">
        <v>0</v>
      </c>
      <c r="AG26" s="159">
        <v>100</v>
      </c>
      <c r="AH26" s="159">
        <v>1.9938062000000001</v>
      </c>
      <c r="AI26" s="157"/>
      <c r="AJ26" s="159" t="s">
        <v>233</v>
      </c>
      <c r="AK26" s="159">
        <v>320</v>
      </c>
      <c r="AL26" s="159">
        <v>400</v>
      </c>
      <c r="AM26" s="159">
        <v>0</v>
      </c>
      <c r="AN26" s="159">
        <v>1000</v>
      </c>
      <c r="AO26" s="159">
        <v>686.81830000000002</v>
      </c>
      <c r="AP26" s="157"/>
      <c r="AQ26" s="159" t="s">
        <v>13</v>
      </c>
      <c r="AR26" s="159">
        <v>2</v>
      </c>
      <c r="AS26" s="159">
        <v>2.4</v>
      </c>
      <c r="AT26" s="159">
        <v>0</v>
      </c>
      <c r="AU26" s="159">
        <v>0</v>
      </c>
      <c r="AV26" s="159">
        <v>7.5462065000000003</v>
      </c>
      <c r="AW26" s="157"/>
      <c r="AX26" s="159" t="s">
        <v>14</v>
      </c>
      <c r="AY26" s="159">
        <v>0</v>
      </c>
      <c r="AZ26" s="159">
        <v>0</v>
      </c>
      <c r="BA26" s="159">
        <v>5</v>
      </c>
      <c r="BB26" s="159">
        <v>0</v>
      </c>
      <c r="BC26" s="159">
        <v>2.1387885</v>
      </c>
      <c r="BD26" s="157"/>
      <c r="BE26" s="159" t="s">
        <v>15</v>
      </c>
      <c r="BF26" s="159">
        <v>0</v>
      </c>
      <c r="BG26" s="159">
        <v>0</v>
      </c>
      <c r="BH26" s="159">
        <v>30</v>
      </c>
      <c r="BI26" s="159">
        <v>0</v>
      </c>
      <c r="BJ26" s="159">
        <v>4.4272723000000003</v>
      </c>
    </row>
    <row r="33" spans="1:68" x14ac:dyDescent="0.3">
      <c r="A33" s="68" t="s">
        <v>234</v>
      </c>
      <c r="B33" s="68"/>
      <c r="C33" s="68"/>
      <c r="D33" s="68"/>
      <c r="E33" s="68"/>
      <c r="F33" s="68"/>
      <c r="G33" s="68"/>
      <c r="H33" s="68"/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  <c r="X33" s="68"/>
      <c r="Y33" s="68"/>
      <c r="Z33" s="68"/>
      <c r="AA33" s="68"/>
      <c r="AB33" s="68"/>
      <c r="AC33" s="68"/>
      <c r="AD33" s="68"/>
      <c r="AE33" s="68"/>
      <c r="AF33" s="68"/>
      <c r="AG33" s="68"/>
      <c r="AH33" s="68"/>
      <c r="AI33" s="68"/>
      <c r="AJ33" s="68"/>
      <c r="AK33" s="68"/>
      <c r="AL33" s="68"/>
      <c r="AM33" s="68"/>
      <c r="AN33" s="68"/>
      <c r="AO33" s="68"/>
      <c r="AP33" s="160"/>
      <c r="AQ33" s="160"/>
      <c r="AR33" s="160"/>
      <c r="AS33" s="160"/>
      <c r="AT33" s="160"/>
      <c r="AU33" s="160"/>
      <c r="AV33" s="160"/>
      <c r="AW33" s="160"/>
      <c r="AX33" s="160"/>
      <c r="AY33" s="160"/>
      <c r="AZ33" s="160"/>
      <c r="BA33" s="160"/>
      <c r="BB33" s="160"/>
      <c r="BC33" s="160"/>
      <c r="BD33" s="160"/>
      <c r="BE33" s="160"/>
      <c r="BF33" s="160"/>
      <c r="BG33" s="160"/>
      <c r="BH33" s="160"/>
      <c r="BI33" s="160"/>
      <c r="BJ33" s="160"/>
      <c r="BK33" s="63"/>
      <c r="BL33" s="63"/>
      <c r="BM33" s="63"/>
      <c r="BN33" s="63"/>
      <c r="BO33" s="63"/>
      <c r="BP33" s="63"/>
    </row>
    <row r="34" spans="1:68" x14ac:dyDescent="0.3">
      <c r="A34" s="67" t="s">
        <v>235</v>
      </c>
      <c r="B34" s="67"/>
      <c r="C34" s="67"/>
      <c r="D34" s="67"/>
      <c r="E34" s="67"/>
      <c r="F34" s="67"/>
      <c r="G34" s="157"/>
      <c r="H34" s="67" t="s">
        <v>236</v>
      </c>
      <c r="I34" s="67"/>
      <c r="J34" s="67"/>
      <c r="K34" s="67"/>
      <c r="L34" s="67"/>
      <c r="M34" s="67"/>
      <c r="N34" s="157"/>
      <c r="O34" s="67" t="s">
        <v>237</v>
      </c>
      <c r="P34" s="67"/>
      <c r="Q34" s="67"/>
      <c r="R34" s="67"/>
      <c r="S34" s="67"/>
      <c r="T34" s="67"/>
      <c r="U34" s="157"/>
      <c r="V34" s="67" t="s">
        <v>238</v>
      </c>
      <c r="W34" s="67"/>
      <c r="X34" s="67"/>
      <c r="Y34" s="67"/>
      <c r="Z34" s="67"/>
      <c r="AA34" s="67"/>
      <c r="AB34" s="157"/>
      <c r="AC34" s="67" t="s">
        <v>239</v>
      </c>
      <c r="AD34" s="67"/>
      <c r="AE34" s="67"/>
      <c r="AF34" s="67"/>
      <c r="AG34" s="67"/>
      <c r="AH34" s="67"/>
      <c r="AI34" s="157"/>
      <c r="AJ34" s="67" t="s">
        <v>240</v>
      </c>
      <c r="AK34" s="67"/>
      <c r="AL34" s="67"/>
      <c r="AM34" s="67"/>
      <c r="AN34" s="67"/>
      <c r="AO34" s="67"/>
      <c r="AP34" s="157"/>
      <c r="AQ34" s="157"/>
      <c r="AR34" s="157"/>
      <c r="AS34" s="157"/>
      <c r="AT34" s="157"/>
      <c r="AU34" s="157"/>
      <c r="AV34" s="157"/>
      <c r="AW34" s="157"/>
      <c r="AX34" s="157"/>
      <c r="AY34" s="157"/>
      <c r="AZ34" s="157"/>
      <c r="BA34" s="157"/>
      <c r="BB34" s="157"/>
      <c r="BC34" s="157"/>
      <c r="BD34" s="157"/>
      <c r="BE34" s="157"/>
      <c r="BF34" s="157"/>
      <c r="BG34" s="157"/>
      <c r="BH34" s="157"/>
      <c r="BI34" s="157"/>
      <c r="BJ34" s="157"/>
    </row>
    <row r="35" spans="1:68" x14ac:dyDescent="0.3">
      <c r="A35" s="159"/>
      <c r="B35" s="159" t="s">
        <v>208</v>
      </c>
      <c r="C35" s="159" t="s">
        <v>209</v>
      </c>
      <c r="D35" s="159" t="s">
        <v>210</v>
      </c>
      <c r="E35" s="159" t="s">
        <v>211</v>
      </c>
      <c r="F35" s="159" t="s">
        <v>203</v>
      </c>
      <c r="G35" s="157"/>
      <c r="H35" s="159"/>
      <c r="I35" s="159" t="s">
        <v>208</v>
      </c>
      <c r="J35" s="159" t="s">
        <v>209</v>
      </c>
      <c r="K35" s="159" t="s">
        <v>210</v>
      </c>
      <c r="L35" s="159" t="s">
        <v>211</v>
      </c>
      <c r="M35" s="159" t="s">
        <v>203</v>
      </c>
      <c r="N35" s="157"/>
      <c r="O35" s="159"/>
      <c r="P35" s="159" t="s">
        <v>208</v>
      </c>
      <c r="Q35" s="159" t="s">
        <v>209</v>
      </c>
      <c r="R35" s="159" t="s">
        <v>210</v>
      </c>
      <c r="S35" s="159" t="s">
        <v>211</v>
      </c>
      <c r="T35" s="159" t="s">
        <v>203</v>
      </c>
      <c r="U35" s="157"/>
      <c r="V35" s="159"/>
      <c r="W35" s="159" t="s">
        <v>208</v>
      </c>
      <c r="X35" s="159" t="s">
        <v>209</v>
      </c>
      <c r="Y35" s="159" t="s">
        <v>210</v>
      </c>
      <c r="Z35" s="159" t="s">
        <v>211</v>
      </c>
      <c r="AA35" s="159" t="s">
        <v>203</v>
      </c>
      <c r="AB35" s="157"/>
      <c r="AC35" s="159"/>
      <c r="AD35" s="159" t="s">
        <v>208</v>
      </c>
      <c r="AE35" s="159" t="s">
        <v>209</v>
      </c>
      <c r="AF35" s="159" t="s">
        <v>210</v>
      </c>
      <c r="AG35" s="159" t="s">
        <v>211</v>
      </c>
      <c r="AH35" s="159" t="s">
        <v>203</v>
      </c>
      <c r="AI35" s="157"/>
      <c r="AJ35" s="159"/>
      <c r="AK35" s="159" t="s">
        <v>208</v>
      </c>
      <c r="AL35" s="159" t="s">
        <v>209</v>
      </c>
      <c r="AM35" s="159" t="s">
        <v>210</v>
      </c>
      <c r="AN35" s="159" t="s">
        <v>211</v>
      </c>
      <c r="AO35" s="159" t="s">
        <v>203</v>
      </c>
      <c r="AP35" s="157"/>
      <c r="AQ35" s="157"/>
      <c r="AR35" s="157"/>
      <c r="AS35" s="157"/>
      <c r="AT35" s="157"/>
      <c r="AU35" s="157"/>
      <c r="AV35" s="157"/>
      <c r="AW35" s="157"/>
      <c r="AX35" s="157"/>
      <c r="AY35" s="157"/>
      <c r="AZ35" s="157"/>
      <c r="BA35" s="157"/>
      <c r="BB35" s="157"/>
      <c r="BC35" s="157"/>
      <c r="BD35" s="157"/>
      <c r="BE35" s="157"/>
      <c r="BF35" s="157"/>
      <c r="BG35" s="157"/>
      <c r="BH35" s="157"/>
      <c r="BI35" s="157"/>
      <c r="BJ35" s="157"/>
    </row>
    <row r="36" spans="1:68" x14ac:dyDescent="0.3">
      <c r="A36" s="159" t="s">
        <v>17</v>
      </c>
      <c r="B36" s="159">
        <v>580</v>
      </c>
      <c r="C36" s="159">
        <v>800</v>
      </c>
      <c r="D36" s="159">
        <v>0</v>
      </c>
      <c r="E36" s="159">
        <v>2000</v>
      </c>
      <c r="F36" s="159">
        <v>595.78210000000001</v>
      </c>
      <c r="G36" s="157"/>
      <c r="H36" s="159" t="s">
        <v>18</v>
      </c>
      <c r="I36" s="159">
        <v>580</v>
      </c>
      <c r="J36" s="159">
        <v>700</v>
      </c>
      <c r="K36" s="159">
        <v>0</v>
      </c>
      <c r="L36" s="159">
        <v>3500</v>
      </c>
      <c r="M36" s="159">
        <v>1464.5637999999999</v>
      </c>
      <c r="N36" s="157"/>
      <c r="O36" s="159" t="s">
        <v>19</v>
      </c>
      <c r="P36" s="159">
        <v>0</v>
      </c>
      <c r="Q36" s="159">
        <v>0</v>
      </c>
      <c r="R36" s="159">
        <v>1500</v>
      </c>
      <c r="S36" s="159">
        <v>2000</v>
      </c>
      <c r="T36" s="159">
        <v>7743.7910000000002</v>
      </c>
      <c r="U36" s="157"/>
      <c r="V36" s="159" t="s">
        <v>20</v>
      </c>
      <c r="W36" s="159">
        <v>0</v>
      </c>
      <c r="X36" s="159">
        <v>0</v>
      </c>
      <c r="Y36" s="159">
        <v>3500</v>
      </c>
      <c r="Z36" s="159">
        <v>0</v>
      </c>
      <c r="AA36" s="159">
        <v>3960.7415000000001</v>
      </c>
      <c r="AB36" s="157"/>
      <c r="AC36" s="159" t="s">
        <v>21</v>
      </c>
      <c r="AD36" s="159">
        <v>0</v>
      </c>
      <c r="AE36" s="159">
        <v>0</v>
      </c>
      <c r="AF36" s="159">
        <v>2300</v>
      </c>
      <c r="AG36" s="159">
        <v>0</v>
      </c>
      <c r="AH36" s="159">
        <v>123.41589</v>
      </c>
      <c r="AI36" s="157"/>
      <c r="AJ36" s="159" t="s">
        <v>22</v>
      </c>
      <c r="AK36" s="159">
        <v>235</v>
      </c>
      <c r="AL36" s="159">
        <v>280</v>
      </c>
      <c r="AM36" s="159">
        <v>0</v>
      </c>
      <c r="AN36" s="159">
        <v>350</v>
      </c>
      <c r="AO36" s="159">
        <v>173.26526999999999</v>
      </c>
      <c r="AP36" s="157"/>
      <c r="AQ36" s="157"/>
      <c r="AR36" s="157"/>
      <c r="AS36" s="157"/>
      <c r="AT36" s="157"/>
      <c r="AU36" s="157"/>
      <c r="AV36" s="157"/>
      <c r="AW36" s="157"/>
      <c r="AX36" s="157"/>
      <c r="AY36" s="157"/>
      <c r="AZ36" s="157"/>
      <c r="BA36" s="157"/>
      <c r="BB36" s="157"/>
      <c r="BC36" s="157"/>
      <c r="BD36" s="157"/>
      <c r="BE36" s="157"/>
      <c r="BF36" s="157"/>
      <c r="BG36" s="157"/>
      <c r="BH36" s="157"/>
      <c r="BI36" s="157"/>
      <c r="BJ36" s="157"/>
    </row>
    <row r="43" spans="1:68" x14ac:dyDescent="0.3">
      <c r="A43" s="68" t="s">
        <v>241</v>
      </c>
      <c r="B43" s="68"/>
      <c r="C43" s="68"/>
      <c r="D43" s="68"/>
      <c r="E43" s="68"/>
      <c r="F43" s="68"/>
      <c r="G43" s="68"/>
      <c r="H43" s="68"/>
      <c r="I43" s="68"/>
      <c r="J43" s="68"/>
      <c r="K43" s="68"/>
      <c r="L43" s="68"/>
      <c r="M43" s="68"/>
      <c r="N43" s="68"/>
      <c r="O43" s="68"/>
      <c r="P43" s="68"/>
      <c r="Q43" s="68"/>
      <c r="R43" s="68"/>
      <c r="S43" s="68"/>
      <c r="T43" s="68"/>
      <c r="U43" s="68"/>
      <c r="V43" s="68"/>
      <c r="W43" s="68"/>
      <c r="X43" s="68"/>
      <c r="Y43" s="68"/>
      <c r="Z43" s="68"/>
      <c r="AA43" s="68"/>
      <c r="AB43" s="68"/>
      <c r="AC43" s="68"/>
      <c r="AD43" s="68"/>
      <c r="AE43" s="68"/>
      <c r="AF43" s="68"/>
      <c r="AG43" s="68"/>
      <c r="AH43" s="68"/>
      <c r="AI43" s="68"/>
      <c r="AJ43" s="68"/>
      <c r="AK43" s="68"/>
      <c r="AL43" s="68"/>
      <c r="AM43" s="68"/>
      <c r="AN43" s="68"/>
      <c r="AO43" s="68"/>
      <c r="AP43" s="68"/>
      <c r="AQ43" s="68"/>
      <c r="AR43" s="68"/>
      <c r="AS43" s="68"/>
      <c r="AT43" s="68"/>
      <c r="AU43" s="68"/>
      <c r="AV43" s="68"/>
      <c r="AW43" s="68"/>
      <c r="AX43" s="68"/>
      <c r="AY43" s="68"/>
      <c r="AZ43" s="68"/>
      <c r="BA43" s="68"/>
      <c r="BB43" s="68"/>
      <c r="BC43" s="68"/>
      <c r="BD43" s="68"/>
      <c r="BE43" s="68"/>
      <c r="BF43" s="68"/>
      <c r="BG43" s="68"/>
      <c r="BH43" s="68"/>
      <c r="BI43" s="68"/>
      <c r="BJ43" s="68"/>
    </row>
    <row r="44" spans="1:68" x14ac:dyDescent="0.3">
      <c r="A44" s="67" t="s">
        <v>242</v>
      </c>
      <c r="B44" s="67"/>
      <c r="C44" s="67"/>
      <c r="D44" s="67"/>
      <c r="E44" s="67"/>
      <c r="F44" s="67"/>
      <c r="G44" s="157"/>
      <c r="H44" s="67" t="s">
        <v>243</v>
      </c>
      <c r="I44" s="67"/>
      <c r="J44" s="67"/>
      <c r="K44" s="67"/>
      <c r="L44" s="67"/>
      <c r="M44" s="67"/>
      <c r="N44" s="157"/>
      <c r="O44" s="67" t="s">
        <v>244</v>
      </c>
      <c r="P44" s="67"/>
      <c r="Q44" s="67"/>
      <c r="R44" s="67"/>
      <c r="S44" s="67"/>
      <c r="T44" s="67"/>
      <c r="U44" s="157"/>
      <c r="V44" s="67" t="s">
        <v>245</v>
      </c>
      <c r="W44" s="67"/>
      <c r="X44" s="67"/>
      <c r="Y44" s="67"/>
      <c r="Z44" s="67"/>
      <c r="AA44" s="67"/>
      <c r="AB44" s="157"/>
      <c r="AC44" s="67" t="s">
        <v>246</v>
      </c>
      <c r="AD44" s="67"/>
      <c r="AE44" s="67"/>
      <c r="AF44" s="67"/>
      <c r="AG44" s="67"/>
      <c r="AH44" s="67"/>
      <c r="AI44" s="157"/>
      <c r="AJ44" s="67" t="s">
        <v>247</v>
      </c>
      <c r="AK44" s="67"/>
      <c r="AL44" s="67"/>
      <c r="AM44" s="67"/>
      <c r="AN44" s="67"/>
      <c r="AO44" s="67"/>
      <c r="AP44" s="157"/>
      <c r="AQ44" s="67" t="s">
        <v>248</v>
      </c>
      <c r="AR44" s="67"/>
      <c r="AS44" s="67"/>
      <c r="AT44" s="67"/>
      <c r="AU44" s="67"/>
      <c r="AV44" s="67"/>
      <c r="AW44" s="157"/>
      <c r="AX44" s="67" t="s">
        <v>249</v>
      </c>
      <c r="AY44" s="67"/>
      <c r="AZ44" s="67"/>
      <c r="BA44" s="67"/>
      <c r="BB44" s="67"/>
      <c r="BC44" s="67"/>
      <c r="BD44" s="157"/>
      <c r="BE44" s="67" t="s">
        <v>250</v>
      </c>
      <c r="BF44" s="67"/>
      <c r="BG44" s="67"/>
      <c r="BH44" s="67"/>
      <c r="BI44" s="67"/>
      <c r="BJ44" s="67"/>
    </row>
    <row r="45" spans="1:68" x14ac:dyDescent="0.3">
      <c r="A45" s="159"/>
      <c r="B45" s="159" t="s">
        <v>208</v>
      </c>
      <c r="C45" s="159" t="s">
        <v>209</v>
      </c>
      <c r="D45" s="159" t="s">
        <v>210</v>
      </c>
      <c r="E45" s="159" t="s">
        <v>211</v>
      </c>
      <c r="F45" s="159" t="s">
        <v>203</v>
      </c>
      <c r="G45" s="157"/>
      <c r="H45" s="159"/>
      <c r="I45" s="159" t="s">
        <v>208</v>
      </c>
      <c r="J45" s="159" t="s">
        <v>209</v>
      </c>
      <c r="K45" s="159" t="s">
        <v>210</v>
      </c>
      <c r="L45" s="159" t="s">
        <v>211</v>
      </c>
      <c r="M45" s="159" t="s">
        <v>203</v>
      </c>
      <c r="N45" s="157"/>
      <c r="O45" s="159"/>
      <c r="P45" s="159" t="s">
        <v>208</v>
      </c>
      <c r="Q45" s="159" t="s">
        <v>209</v>
      </c>
      <c r="R45" s="159" t="s">
        <v>210</v>
      </c>
      <c r="S45" s="159" t="s">
        <v>211</v>
      </c>
      <c r="T45" s="159" t="s">
        <v>203</v>
      </c>
      <c r="U45" s="157"/>
      <c r="V45" s="159"/>
      <c r="W45" s="159" t="s">
        <v>208</v>
      </c>
      <c r="X45" s="159" t="s">
        <v>209</v>
      </c>
      <c r="Y45" s="159" t="s">
        <v>210</v>
      </c>
      <c r="Z45" s="159" t="s">
        <v>211</v>
      </c>
      <c r="AA45" s="159" t="s">
        <v>203</v>
      </c>
      <c r="AB45" s="157"/>
      <c r="AC45" s="159"/>
      <c r="AD45" s="159" t="s">
        <v>208</v>
      </c>
      <c r="AE45" s="159" t="s">
        <v>209</v>
      </c>
      <c r="AF45" s="159" t="s">
        <v>210</v>
      </c>
      <c r="AG45" s="159" t="s">
        <v>211</v>
      </c>
      <c r="AH45" s="159" t="s">
        <v>203</v>
      </c>
      <c r="AI45" s="157"/>
      <c r="AJ45" s="159"/>
      <c r="AK45" s="159" t="s">
        <v>208</v>
      </c>
      <c r="AL45" s="159" t="s">
        <v>209</v>
      </c>
      <c r="AM45" s="159" t="s">
        <v>210</v>
      </c>
      <c r="AN45" s="159" t="s">
        <v>211</v>
      </c>
      <c r="AO45" s="159" t="s">
        <v>203</v>
      </c>
      <c r="AP45" s="157"/>
      <c r="AQ45" s="159"/>
      <c r="AR45" s="159" t="s">
        <v>208</v>
      </c>
      <c r="AS45" s="159" t="s">
        <v>209</v>
      </c>
      <c r="AT45" s="159" t="s">
        <v>210</v>
      </c>
      <c r="AU45" s="159" t="s">
        <v>211</v>
      </c>
      <c r="AV45" s="159" t="s">
        <v>203</v>
      </c>
      <c r="AW45" s="157"/>
      <c r="AX45" s="159"/>
      <c r="AY45" s="159" t="s">
        <v>208</v>
      </c>
      <c r="AZ45" s="159" t="s">
        <v>209</v>
      </c>
      <c r="BA45" s="159" t="s">
        <v>210</v>
      </c>
      <c r="BB45" s="159" t="s">
        <v>211</v>
      </c>
      <c r="BC45" s="159" t="s">
        <v>203</v>
      </c>
      <c r="BD45" s="157"/>
      <c r="BE45" s="159"/>
      <c r="BF45" s="159" t="s">
        <v>208</v>
      </c>
      <c r="BG45" s="159" t="s">
        <v>209</v>
      </c>
      <c r="BH45" s="159" t="s">
        <v>210</v>
      </c>
      <c r="BI45" s="159" t="s">
        <v>211</v>
      </c>
      <c r="BJ45" s="159" t="s">
        <v>203</v>
      </c>
    </row>
    <row r="46" spans="1:68" x14ac:dyDescent="0.3">
      <c r="A46" s="159" t="s">
        <v>23</v>
      </c>
      <c r="B46" s="159">
        <v>6</v>
      </c>
      <c r="C46" s="159">
        <v>8</v>
      </c>
      <c r="D46" s="159">
        <v>0</v>
      </c>
      <c r="E46" s="159">
        <v>45</v>
      </c>
      <c r="F46" s="159">
        <v>19.856192</v>
      </c>
      <c r="G46" s="157"/>
      <c r="H46" s="159" t="s">
        <v>24</v>
      </c>
      <c r="I46" s="159">
        <v>6</v>
      </c>
      <c r="J46" s="159">
        <v>7</v>
      </c>
      <c r="K46" s="159">
        <v>0</v>
      </c>
      <c r="L46" s="159">
        <v>35</v>
      </c>
      <c r="M46" s="159">
        <v>13.153741</v>
      </c>
      <c r="N46" s="157"/>
      <c r="O46" s="159" t="s">
        <v>251</v>
      </c>
      <c r="P46" s="159">
        <v>600</v>
      </c>
      <c r="Q46" s="159">
        <v>800</v>
      </c>
      <c r="R46" s="159">
        <v>0</v>
      </c>
      <c r="S46" s="159">
        <v>10000</v>
      </c>
      <c r="T46" s="159">
        <v>853.88463999999999</v>
      </c>
      <c r="U46" s="157"/>
      <c r="V46" s="159" t="s">
        <v>29</v>
      </c>
      <c r="W46" s="159">
        <v>0</v>
      </c>
      <c r="X46" s="159">
        <v>0</v>
      </c>
      <c r="Y46" s="159">
        <v>2.5</v>
      </c>
      <c r="Z46" s="159">
        <v>10</v>
      </c>
      <c r="AA46" s="159">
        <v>5.7336709999999999E-2</v>
      </c>
      <c r="AB46" s="157"/>
      <c r="AC46" s="159" t="s">
        <v>25</v>
      </c>
      <c r="AD46" s="159">
        <v>0</v>
      </c>
      <c r="AE46" s="159">
        <v>0</v>
      </c>
      <c r="AF46" s="159">
        <v>3.5</v>
      </c>
      <c r="AG46" s="159">
        <v>11</v>
      </c>
      <c r="AH46" s="159">
        <v>5.1511183000000003</v>
      </c>
      <c r="AI46" s="157"/>
      <c r="AJ46" s="159" t="s">
        <v>26</v>
      </c>
      <c r="AK46" s="159">
        <v>95</v>
      </c>
      <c r="AL46" s="159">
        <v>150</v>
      </c>
      <c r="AM46" s="159">
        <v>0</v>
      </c>
      <c r="AN46" s="159">
        <v>2400</v>
      </c>
      <c r="AO46" s="159">
        <v>273.30907999999999</v>
      </c>
      <c r="AP46" s="157"/>
      <c r="AQ46" s="159" t="s">
        <v>27</v>
      </c>
      <c r="AR46" s="159">
        <v>50</v>
      </c>
      <c r="AS46" s="159">
        <v>60</v>
      </c>
      <c r="AT46" s="159">
        <v>0</v>
      </c>
      <c r="AU46" s="159">
        <v>400</v>
      </c>
      <c r="AV46" s="159">
        <v>91.239159999999998</v>
      </c>
      <c r="AW46" s="157"/>
      <c r="AX46" s="159" t="s">
        <v>252</v>
      </c>
      <c r="AY46" s="159"/>
      <c r="AZ46" s="159"/>
      <c r="BA46" s="159"/>
      <c r="BB46" s="159"/>
      <c r="BC46" s="159"/>
      <c r="BD46" s="157"/>
      <c r="BE46" s="159" t="s">
        <v>253</v>
      </c>
      <c r="BF46" s="159"/>
      <c r="BG46" s="159"/>
      <c r="BH46" s="159"/>
      <c r="BI46" s="159"/>
      <c r="BJ46" s="159"/>
    </row>
  </sheetData>
  <mergeCells count="38">
    <mergeCell ref="O44:T44"/>
    <mergeCell ref="V44:AA44"/>
    <mergeCell ref="AC44:AH44"/>
    <mergeCell ref="AJ44:AO44"/>
    <mergeCell ref="A34:F34"/>
    <mergeCell ref="H34:M34"/>
    <mergeCell ref="O34:T34"/>
    <mergeCell ref="V34:AA34"/>
    <mergeCell ref="AC34:AH34"/>
    <mergeCell ref="A24:F24"/>
    <mergeCell ref="H24:M24"/>
    <mergeCell ref="O24:T24"/>
    <mergeCell ref="V24:AA24"/>
    <mergeCell ref="AJ34:AO34"/>
    <mergeCell ref="A33:AO33"/>
    <mergeCell ref="AX44:BC44"/>
    <mergeCell ref="A43:BJ43"/>
    <mergeCell ref="BE44:BJ44"/>
    <mergeCell ref="AQ44:AV44"/>
    <mergeCell ref="A44:F44"/>
    <mergeCell ref="H44:M44"/>
    <mergeCell ref="AX24:BC24"/>
    <mergeCell ref="BE24:BJ24"/>
    <mergeCell ref="AC24:AH24"/>
    <mergeCell ref="AJ24:AO24"/>
    <mergeCell ref="AQ24:AV24"/>
    <mergeCell ref="A23:BJ23"/>
    <mergeCell ref="A14:F14"/>
    <mergeCell ref="H14:M14"/>
    <mergeCell ref="O14:T14"/>
    <mergeCell ref="V14:AA14"/>
    <mergeCell ref="A3:Z3"/>
    <mergeCell ref="U4:Z4"/>
    <mergeCell ref="A4:C4"/>
    <mergeCell ref="E4:H4"/>
    <mergeCell ref="N4:S4"/>
    <mergeCell ref="J4:L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DI7"/>
  <sheetViews>
    <sheetView workbookViewId="0">
      <selection activeCell="A2" sqref="A2:DI2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3">
      <c r="A2" s="161" t="s">
        <v>280</v>
      </c>
      <c r="B2" s="161" t="s">
        <v>281</v>
      </c>
      <c r="C2" s="161" t="s">
        <v>282</v>
      </c>
      <c r="D2" s="161">
        <v>63</v>
      </c>
      <c r="E2" s="161">
        <v>2211.5898000000002</v>
      </c>
      <c r="F2" s="161">
        <v>387.69965000000002</v>
      </c>
      <c r="G2" s="161">
        <v>35.363242999999997</v>
      </c>
      <c r="H2" s="161">
        <v>20.440913999999999</v>
      </c>
      <c r="I2" s="161">
        <v>14.922330000000001</v>
      </c>
      <c r="J2" s="161">
        <v>74.913830000000004</v>
      </c>
      <c r="K2" s="161">
        <v>47.875399999999999</v>
      </c>
      <c r="L2" s="161">
        <v>27.038430999999999</v>
      </c>
      <c r="M2" s="161">
        <v>31.791170000000001</v>
      </c>
      <c r="N2" s="161">
        <v>3.7775574000000001</v>
      </c>
      <c r="O2" s="161">
        <v>17.193943000000001</v>
      </c>
      <c r="P2" s="161">
        <v>967.86474999999996</v>
      </c>
      <c r="Q2" s="161">
        <v>33.280166999999999</v>
      </c>
      <c r="R2" s="161">
        <v>556.03129999999999</v>
      </c>
      <c r="S2" s="161">
        <v>66.998180000000005</v>
      </c>
      <c r="T2" s="161">
        <v>5868.3980000000001</v>
      </c>
      <c r="U2" s="161">
        <v>2.3805022</v>
      </c>
      <c r="V2" s="161">
        <v>19.572626</v>
      </c>
      <c r="W2" s="161">
        <v>242.58723000000001</v>
      </c>
      <c r="X2" s="161">
        <v>135.49507</v>
      </c>
      <c r="Y2" s="161">
        <v>2.1803309999999998</v>
      </c>
      <c r="Z2" s="161">
        <v>1.4496309999999999</v>
      </c>
      <c r="AA2" s="161">
        <v>20.096256</v>
      </c>
      <c r="AB2" s="161">
        <v>1.9938062000000001</v>
      </c>
      <c r="AC2" s="161">
        <v>686.81830000000002</v>
      </c>
      <c r="AD2" s="161">
        <v>7.5462065000000003</v>
      </c>
      <c r="AE2" s="161">
        <v>2.1387885</v>
      </c>
      <c r="AF2" s="161">
        <v>4.4272723000000003</v>
      </c>
      <c r="AG2" s="161">
        <v>595.78210000000001</v>
      </c>
      <c r="AH2" s="161">
        <v>381.25974000000002</v>
      </c>
      <c r="AI2" s="161">
        <v>214.52238</v>
      </c>
      <c r="AJ2" s="161">
        <v>1464.5637999999999</v>
      </c>
      <c r="AK2" s="161">
        <v>7743.7910000000002</v>
      </c>
      <c r="AL2" s="161">
        <v>123.41589</v>
      </c>
      <c r="AM2" s="161">
        <v>3960.7415000000001</v>
      </c>
      <c r="AN2" s="161">
        <v>173.26526999999999</v>
      </c>
      <c r="AO2" s="161">
        <v>19.856192</v>
      </c>
      <c r="AP2" s="161">
        <v>15.788066000000001</v>
      </c>
      <c r="AQ2" s="161">
        <v>4.0681250000000002</v>
      </c>
      <c r="AR2" s="161">
        <v>13.153741</v>
      </c>
      <c r="AS2" s="161">
        <v>853.88463999999999</v>
      </c>
      <c r="AT2" s="161">
        <v>5.7336709999999999E-2</v>
      </c>
      <c r="AU2" s="161">
        <v>5.1511183000000003</v>
      </c>
      <c r="AV2" s="161">
        <v>273.30907999999999</v>
      </c>
      <c r="AW2" s="161">
        <v>91.239159999999998</v>
      </c>
      <c r="AX2" s="161">
        <v>0.21303593000000001</v>
      </c>
      <c r="AY2" s="161">
        <v>1.2535693999999999</v>
      </c>
      <c r="AZ2" s="161">
        <v>264.9923</v>
      </c>
      <c r="BA2" s="161">
        <v>33.451534000000002</v>
      </c>
      <c r="BB2" s="161">
        <v>9.0131809999999994</v>
      </c>
      <c r="BC2" s="161">
        <v>10.636777</v>
      </c>
      <c r="BD2" s="161">
        <v>13.775808</v>
      </c>
      <c r="BE2" s="161">
        <v>1.0995904000000001</v>
      </c>
      <c r="BF2" s="161">
        <v>6.5220422999999998</v>
      </c>
      <c r="BG2" s="161">
        <v>4.5795576000000001E-4</v>
      </c>
      <c r="BH2" s="161">
        <v>4.8245930000000003E-3</v>
      </c>
      <c r="BI2" s="161">
        <v>3.9653094000000003E-3</v>
      </c>
      <c r="BJ2" s="161">
        <v>4.1257377999999997E-2</v>
      </c>
      <c r="BK2" s="161">
        <v>3.5227366999999997E-5</v>
      </c>
      <c r="BL2" s="161">
        <v>0.3050195</v>
      </c>
      <c r="BM2" s="161">
        <v>3.8149980999999999</v>
      </c>
      <c r="BN2" s="161">
        <v>1.2489998</v>
      </c>
      <c r="BO2" s="161">
        <v>62.786430000000003</v>
      </c>
      <c r="BP2" s="161">
        <v>11.688763</v>
      </c>
      <c r="BQ2" s="161">
        <v>20.124437</v>
      </c>
      <c r="BR2" s="161">
        <v>73.012370000000004</v>
      </c>
      <c r="BS2" s="161">
        <v>24.740734</v>
      </c>
      <c r="BT2" s="161">
        <v>14.892099999999999</v>
      </c>
      <c r="BU2" s="161">
        <v>9.9013625000000001E-3</v>
      </c>
      <c r="BV2" s="161">
        <v>3.9111394000000001E-2</v>
      </c>
      <c r="BW2" s="161">
        <v>0.96213499999999996</v>
      </c>
      <c r="BX2" s="161">
        <v>1.2393556999999999</v>
      </c>
      <c r="BY2" s="161">
        <v>9.0828640000000002E-2</v>
      </c>
      <c r="BZ2" s="161">
        <v>1.0325352999999999E-3</v>
      </c>
      <c r="CA2" s="161">
        <v>0.81810830000000001</v>
      </c>
      <c r="CB2" s="161">
        <v>1.6516862E-2</v>
      </c>
      <c r="CC2" s="161">
        <v>8.1094890000000003E-2</v>
      </c>
      <c r="CD2" s="161">
        <v>1.1657389</v>
      </c>
      <c r="CE2" s="161">
        <v>5.9793483000000001E-2</v>
      </c>
      <c r="CF2" s="161">
        <v>0.18159529999999999</v>
      </c>
      <c r="CG2" s="161">
        <v>0</v>
      </c>
      <c r="CH2" s="161">
        <v>1.7403722E-2</v>
      </c>
      <c r="CI2" s="161">
        <v>0</v>
      </c>
      <c r="CJ2" s="161">
        <v>2.5179794000000002</v>
      </c>
      <c r="CK2" s="161">
        <v>1.6450948999999999E-2</v>
      </c>
      <c r="CL2" s="161">
        <v>0.40005305000000002</v>
      </c>
      <c r="CM2" s="161">
        <v>3.5031029999999999</v>
      </c>
      <c r="CN2" s="161">
        <v>2648.1633000000002</v>
      </c>
      <c r="CO2" s="161">
        <v>4612.933</v>
      </c>
      <c r="CP2" s="161">
        <v>2497.8789999999999</v>
      </c>
      <c r="CQ2" s="161">
        <v>929.7038</v>
      </c>
      <c r="CR2" s="161">
        <v>555.81299999999999</v>
      </c>
      <c r="CS2" s="161">
        <v>480.8304</v>
      </c>
      <c r="CT2" s="161">
        <v>2668.3566999999998</v>
      </c>
      <c r="CU2" s="161">
        <v>1539.6379999999999</v>
      </c>
      <c r="CV2" s="161">
        <v>1524.5659000000001</v>
      </c>
      <c r="CW2" s="161">
        <v>1729.8805</v>
      </c>
      <c r="CX2" s="161">
        <v>549.63525000000004</v>
      </c>
      <c r="CY2" s="161">
        <v>3430.8845000000001</v>
      </c>
      <c r="CZ2" s="161">
        <v>1570.6168</v>
      </c>
      <c r="DA2" s="161">
        <v>4075.5243999999998</v>
      </c>
      <c r="DB2" s="161">
        <v>3894.7982999999999</v>
      </c>
      <c r="DC2" s="161">
        <v>5955.5443999999998</v>
      </c>
      <c r="DD2" s="161">
        <v>8856.0759999999991</v>
      </c>
      <c r="DE2" s="161">
        <v>1783.1903</v>
      </c>
      <c r="DF2" s="161">
        <v>4247.9354999999996</v>
      </c>
      <c r="DG2" s="161">
        <v>2109.4492</v>
      </c>
      <c r="DH2" s="161">
        <v>117.54246000000001</v>
      </c>
      <c r="DI2" s="161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33.451534000000002</v>
      </c>
      <c r="B6">
        <f>BB2</f>
        <v>9.0131809999999994</v>
      </c>
      <c r="C6">
        <f>BC2</f>
        <v>10.636777</v>
      </c>
      <c r="D6">
        <f>BD2</f>
        <v>13.775808</v>
      </c>
    </row>
    <row r="7" spans="1:113" x14ac:dyDescent="0.3">
      <c r="B7">
        <f>ROUND(B6/MAX($B$6,$C$6,$D$6),1)</f>
        <v>0.7</v>
      </c>
      <c r="C7">
        <f>ROUND(C6/MAX($B$6,$C$6,$D$6),1)</f>
        <v>0.8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I5"/>
  <sheetViews>
    <sheetView tabSelected="1" workbookViewId="0">
      <selection activeCell="G4" sqref="G4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5" bestFit="1" customWidth="1"/>
    <col min="4" max="4" width="4.5" bestFit="1" customWidth="1"/>
    <col min="5" max="9" width="6.125" style="22" customWidth="1"/>
    <col min="20" max="20" width="6.5" bestFit="1" customWidth="1"/>
  </cols>
  <sheetData>
    <row r="1" spans="1:9" x14ac:dyDescent="0.3">
      <c r="A1" s="54"/>
      <c r="B1" s="54" t="s">
        <v>256</v>
      </c>
      <c r="C1" s="54" t="s">
        <v>254</v>
      </c>
      <c r="E1" s="70" t="s">
        <v>36</v>
      </c>
      <c r="F1" s="70"/>
      <c r="G1" s="70" t="s">
        <v>37</v>
      </c>
      <c r="H1" s="70"/>
      <c r="I1" s="51" t="s">
        <v>38</v>
      </c>
    </row>
    <row r="2" spans="1:9" x14ac:dyDescent="0.3">
      <c r="A2" s="54" t="s">
        <v>255</v>
      </c>
      <c r="B2" s="55">
        <v>20578</v>
      </c>
      <c r="C2" s="56">
        <f ca="1">YEAR(TODAY())-YEAR(B2)+IF(TODAY()&gt;=DATE(YEAR(TODAY()),MONTH(B2),DAY(B2)),0,-1)</f>
        <v>63</v>
      </c>
      <c r="E2" s="52">
        <v>157</v>
      </c>
      <c r="F2" s="53" t="s">
        <v>39</v>
      </c>
      <c r="G2" s="52">
        <v>67</v>
      </c>
      <c r="H2" s="51" t="s">
        <v>41</v>
      </c>
      <c r="I2" s="70">
        <f>ROUND(G3/E3^2,1)</f>
        <v>27.2</v>
      </c>
    </row>
    <row r="3" spans="1:9" x14ac:dyDescent="0.3">
      <c r="E3" s="51">
        <f>E2/100</f>
        <v>1.57</v>
      </c>
      <c r="F3" s="51" t="s">
        <v>40</v>
      </c>
      <c r="G3" s="51">
        <f>G2</f>
        <v>67</v>
      </c>
      <c r="H3" s="51" t="s">
        <v>41</v>
      </c>
      <c r="I3" s="70"/>
    </row>
    <row r="4" spans="1:9" x14ac:dyDescent="0.3">
      <c r="A4" t="s">
        <v>273</v>
      </c>
    </row>
    <row r="5" spans="1:9" x14ac:dyDescent="0.3">
      <c r="B5" s="60">
        <v>43894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C00000"/>
  </sheetPr>
  <dimension ref="A1:N144"/>
  <sheetViews>
    <sheetView zoomScale="85" zoomScaleNormal="85" zoomScalePageLayoutView="55" workbookViewId="0">
      <selection activeCell="R22" sqref="R2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1" t="s">
        <v>1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</row>
    <row r="2" spans="1:14" x14ac:dyDescent="0.3">
      <c r="E2" s="72" t="str">
        <f>'DRIs DATA'!B1</f>
        <v>(설문지 : FFQ 95문항 설문지, 사용자 : 우을식, ID : H1900142)</v>
      </c>
      <c r="F2" s="72"/>
      <c r="G2" s="72"/>
      <c r="H2" s="72"/>
      <c r="I2" s="72"/>
      <c r="J2" s="72"/>
    </row>
    <row r="3" spans="1:14" ht="8.1" customHeight="1" x14ac:dyDescent="0.3"/>
    <row r="4" spans="1:14" x14ac:dyDescent="0.3">
      <c r="K4" t="s">
        <v>2</v>
      </c>
      <c r="L4" t="str">
        <f>'DRIs DATA'!H1</f>
        <v>2020년 03월 18일 14:54:36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C00000"/>
    <pageSetUpPr fitToPage="1"/>
  </sheetPr>
  <dimension ref="A1:U259"/>
  <sheetViews>
    <sheetView zoomScaleNormal="100" zoomScalePageLayoutView="10" workbookViewId="0">
      <selection activeCell="J12" sqref="J12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146" t="s">
        <v>196</v>
      </c>
      <c r="C2" s="146"/>
      <c r="D2" s="146"/>
      <c r="E2" s="146"/>
      <c r="F2" s="146"/>
      <c r="G2" s="146"/>
      <c r="H2" s="146"/>
      <c r="I2" s="146"/>
      <c r="J2" s="146"/>
      <c r="K2" s="146"/>
      <c r="L2" s="146"/>
      <c r="M2" s="146"/>
      <c r="N2" s="146"/>
      <c r="O2" s="146"/>
      <c r="P2" s="146"/>
      <c r="Q2" s="146"/>
      <c r="R2" s="146"/>
      <c r="S2" s="146"/>
    </row>
    <row r="3" spans="1:19" ht="18" customHeight="1" x14ac:dyDescent="0.3">
      <c r="A3" s="6"/>
      <c r="B3" s="146"/>
      <c r="C3" s="146"/>
      <c r="D3" s="146"/>
      <c r="E3" s="146"/>
      <c r="F3" s="146"/>
      <c r="G3" s="146"/>
      <c r="H3" s="146"/>
      <c r="I3" s="146"/>
      <c r="J3" s="146"/>
      <c r="K3" s="146"/>
      <c r="L3" s="146"/>
      <c r="M3" s="146"/>
      <c r="N3" s="146"/>
      <c r="O3" s="146"/>
      <c r="P3" s="146"/>
      <c r="Q3" s="146"/>
      <c r="R3" s="146"/>
      <c r="S3" s="146"/>
    </row>
    <row r="4" spans="1:19" ht="18" customHeight="1" thickBot="1" x14ac:dyDescent="0.35">
      <c r="A4" s="6"/>
      <c r="B4" s="147"/>
      <c r="C4" s="147"/>
      <c r="D4" s="147"/>
      <c r="E4" s="147"/>
      <c r="F4" s="147"/>
      <c r="G4" s="147"/>
      <c r="H4" s="147"/>
      <c r="I4" s="147"/>
      <c r="J4" s="147"/>
      <c r="K4" s="147"/>
      <c r="L4" s="147"/>
      <c r="M4" s="147"/>
      <c r="N4" s="147"/>
      <c r="O4" s="147"/>
      <c r="P4" s="147"/>
      <c r="Q4" s="147"/>
      <c r="R4" s="147"/>
      <c r="S4" s="147"/>
    </row>
    <row r="5" spans="1:19" ht="18" customHeight="1" x14ac:dyDescent="0.3">
      <c r="A5" s="6"/>
      <c r="B5" s="144" t="s">
        <v>275</v>
      </c>
      <c r="C5" s="144"/>
      <c r="D5" s="144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  <c r="Q5" s="144"/>
      <c r="R5" s="144"/>
      <c r="S5" s="144"/>
    </row>
    <row r="6" spans="1:19" ht="18" customHeight="1" x14ac:dyDescent="0.3">
      <c r="B6" s="145"/>
      <c r="C6" s="145"/>
      <c r="D6" s="145"/>
      <c r="E6" s="145"/>
      <c r="F6" s="145"/>
      <c r="G6" s="145"/>
      <c r="H6" s="145"/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</row>
    <row r="7" spans="1:19" ht="18" customHeight="1" x14ac:dyDescent="0.3">
      <c r="B7" s="145"/>
      <c r="C7" s="145"/>
      <c r="D7" s="145"/>
      <c r="E7" s="145"/>
      <c r="F7" s="145"/>
      <c r="G7" s="145"/>
      <c r="H7" s="145"/>
      <c r="I7" s="145"/>
      <c r="J7" s="145"/>
      <c r="K7" s="145"/>
      <c r="L7" s="145"/>
      <c r="M7" s="145"/>
      <c r="N7" s="145"/>
      <c r="O7" s="145"/>
      <c r="P7" s="145"/>
      <c r="Q7" s="145"/>
      <c r="R7" s="145"/>
      <c r="S7" s="145"/>
    </row>
    <row r="8" spans="1:19" ht="18" customHeight="1" x14ac:dyDescent="0.3">
      <c r="B8" s="145"/>
      <c r="C8" s="145"/>
      <c r="D8" s="145"/>
      <c r="E8" s="145"/>
      <c r="F8" s="145"/>
      <c r="G8" s="145"/>
      <c r="H8" s="145"/>
      <c r="I8" s="145"/>
      <c r="J8" s="145"/>
      <c r="K8" s="145"/>
      <c r="L8" s="145"/>
      <c r="M8" s="145"/>
      <c r="N8" s="145"/>
      <c r="O8" s="145"/>
      <c r="P8" s="145"/>
      <c r="Q8" s="145"/>
      <c r="R8" s="145"/>
      <c r="S8" s="145"/>
    </row>
    <row r="9" spans="1:19" ht="18" customHeight="1" thickBot="1" x14ac:dyDescent="0.35">
      <c r="B9" s="145"/>
      <c r="C9" s="145"/>
      <c r="D9" s="145"/>
      <c r="E9" s="145"/>
      <c r="F9" s="145"/>
      <c r="G9" s="145"/>
      <c r="H9" s="145"/>
      <c r="I9" s="145"/>
      <c r="J9" s="145"/>
      <c r="K9" s="145"/>
      <c r="L9" s="145"/>
      <c r="M9" s="145"/>
      <c r="N9" s="145"/>
      <c r="O9" s="145"/>
      <c r="P9" s="145"/>
      <c r="Q9" s="145"/>
      <c r="R9" s="145"/>
      <c r="S9" s="145"/>
    </row>
    <row r="10" spans="1:19" ht="18" customHeight="1" x14ac:dyDescent="0.3">
      <c r="C10" s="150" t="s">
        <v>30</v>
      </c>
      <c r="D10" s="150"/>
      <c r="E10" s="151"/>
      <c r="F10" s="154">
        <f>'개인정보 및 신체계측 입력'!B5</f>
        <v>43894</v>
      </c>
      <c r="G10" s="113"/>
      <c r="H10" s="113"/>
      <c r="I10" s="113"/>
      <c r="K10" s="109" t="s">
        <v>33</v>
      </c>
      <c r="L10" s="110"/>
      <c r="M10" s="109" t="s">
        <v>34</v>
      </c>
      <c r="N10" s="110"/>
      <c r="O10" s="109" t="s">
        <v>35</v>
      </c>
      <c r="P10" s="109"/>
      <c r="Q10" s="109"/>
      <c r="R10" s="109"/>
      <c r="S10" s="109"/>
    </row>
    <row r="11" spans="1:19" ht="18" customHeight="1" thickBot="1" x14ac:dyDescent="0.35">
      <c r="C11" s="152"/>
      <c r="D11" s="152"/>
      <c r="E11" s="153"/>
      <c r="F11" s="114"/>
      <c r="G11" s="114"/>
      <c r="H11" s="114"/>
      <c r="I11" s="114"/>
      <c r="K11" s="111"/>
      <c r="L11" s="112"/>
      <c r="M11" s="111"/>
      <c r="N11" s="112"/>
      <c r="O11" s="111"/>
      <c r="P11" s="111"/>
      <c r="Q11" s="111"/>
      <c r="R11" s="111"/>
      <c r="S11" s="111"/>
    </row>
    <row r="12" spans="1:19" ht="18" customHeight="1" x14ac:dyDescent="0.3">
      <c r="C12" s="150" t="s">
        <v>32</v>
      </c>
      <c r="D12" s="150"/>
      <c r="E12" s="151"/>
      <c r="F12" s="135">
        <f ca="1">'개인정보 및 신체계측 입력'!C2</f>
        <v>63</v>
      </c>
      <c r="G12" s="135"/>
      <c r="H12" s="135"/>
      <c r="I12" s="135"/>
      <c r="K12" s="126">
        <f>'개인정보 및 신체계측 입력'!E2</f>
        <v>157</v>
      </c>
      <c r="L12" s="127"/>
      <c r="M12" s="120">
        <f>'개인정보 및 신체계측 입력'!G2</f>
        <v>67</v>
      </c>
      <c r="N12" s="121"/>
      <c r="O12" s="116" t="s">
        <v>271</v>
      </c>
      <c r="P12" s="110"/>
      <c r="Q12" s="113">
        <f>'개인정보 및 신체계측 입력'!I2</f>
        <v>27.2</v>
      </c>
      <c r="R12" s="113"/>
      <c r="S12" s="113"/>
    </row>
    <row r="13" spans="1:19" ht="18" customHeight="1" thickBot="1" x14ac:dyDescent="0.35">
      <c r="C13" s="155"/>
      <c r="D13" s="155"/>
      <c r="E13" s="156"/>
      <c r="F13" s="136"/>
      <c r="G13" s="136"/>
      <c r="H13" s="136"/>
      <c r="I13" s="136"/>
      <c r="K13" s="128"/>
      <c r="L13" s="129"/>
      <c r="M13" s="122"/>
      <c r="N13" s="123"/>
      <c r="O13" s="117"/>
      <c r="P13" s="118"/>
      <c r="Q13" s="114"/>
      <c r="R13" s="114"/>
      <c r="S13" s="114"/>
    </row>
    <row r="14" spans="1:19" ht="18" customHeight="1" x14ac:dyDescent="0.3">
      <c r="C14" s="152" t="s">
        <v>31</v>
      </c>
      <c r="D14" s="152"/>
      <c r="E14" s="153"/>
      <c r="F14" s="114" t="str">
        <f>MID('DRIs DATA'!B1,28,3)</f>
        <v>우을식</v>
      </c>
      <c r="G14" s="114"/>
      <c r="H14" s="114"/>
      <c r="I14" s="114"/>
      <c r="K14" s="128"/>
      <c r="L14" s="129"/>
      <c r="M14" s="122"/>
      <c r="N14" s="123"/>
      <c r="O14" s="117"/>
      <c r="P14" s="118"/>
      <c r="Q14" s="114"/>
      <c r="R14" s="114"/>
      <c r="S14" s="114"/>
    </row>
    <row r="15" spans="1:19" ht="18" customHeight="1" thickBot="1" x14ac:dyDescent="0.35">
      <c r="C15" s="155"/>
      <c r="D15" s="155"/>
      <c r="E15" s="156"/>
      <c r="F15" s="115"/>
      <c r="G15" s="115"/>
      <c r="H15" s="115"/>
      <c r="I15" s="115"/>
      <c r="K15" s="130"/>
      <c r="L15" s="131"/>
      <c r="M15" s="124"/>
      <c r="N15" s="125"/>
      <c r="O15" s="119"/>
      <c r="P15" s="112"/>
      <c r="Q15" s="115"/>
      <c r="R15" s="115"/>
      <c r="S15" s="115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73" t="s">
        <v>42</v>
      </c>
      <c r="C19" s="74"/>
      <c r="D19" s="74"/>
      <c r="E19" s="74"/>
      <c r="F19" s="74"/>
      <c r="G19" s="74"/>
      <c r="H19" s="74"/>
      <c r="I19" s="74"/>
      <c r="J19" s="74"/>
      <c r="K19" s="74"/>
      <c r="L19" s="74"/>
      <c r="M19" s="74"/>
      <c r="N19" s="74"/>
      <c r="O19" s="74"/>
      <c r="P19" s="74"/>
      <c r="Q19" s="74"/>
      <c r="R19" s="74"/>
      <c r="S19" s="74"/>
      <c r="T19" s="75"/>
    </row>
    <row r="20" spans="2:20" ht="18" customHeight="1" thickBot="1" x14ac:dyDescent="0.35">
      <c r="B20" s="76"/>
      <c r="C20" s="77"/>
      <c r="D20" s="77"/>
      <c r="E20" s="77"/>
      <c r="F20" s="77"/>
      <c r="G20" s="77"/>
      <c r="H20" s="77"/>
      <c r="I20" s="77"/>
      <c r="J20" s="77"/>
      <c r="K20" s="77"/>
      <c r="L20" s="77"/>
      <c r="M20" s="77"/>
      <c r="N20" s="77"/>
      <c r="O20" s="77"/>
      <c r="P20" s="77"/>
      <c r="Q20" s="77"/>
      <c r="R20" s="77"/>
      <c r="S20" s="77"/>
      <c r="T20" s="78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141" t="s">
        <v>43</v>
      </c>
      <c r="E36" s="141"/>
      <c r="F36" s="141"/>
      <c r="G36" s="141"/>
      <c r="H36" s="141"/>
      <c r="I36" s="34">
        <f>'DRIs DATA'!F8</f>
        <v>77.855000000000004</v>
      </c>
      <c r="J36" s="142" t="s">
        <v>44</v>
      </c>
      <c r="K36" s="142"/>
      <c r="L36" s="142"/>
      <c r="M36" s="142"/>
      <c r="N36" s="35"/>
      <c r="O36" s="140" t="s">
        <v>45</v>
      </c>
      <c r="P36" s="140"/>
      <c r="Q36" s="140"/>
      <c r="R36" s="140"/>
      <c r="S36" s="140"/>
      <c r="T36" s="6"/>
    </row>
    <row r="37" spans="2:20" ht="18" customHeight="1" x14ac:dyDescent="0.3">
      <c r="B37" s="12"/>
      <c r="C37" s="137" t="s">
        <v>182</v>
      </c>
      <c r="D37" s="137"/>
      <c r="E37" s="137"/>
      <c r="F37" s="137"/>
      <c r="G37" s="137"/>
      <c r="H37" s="137"/>
      <c r="I37" s="137"/>
      <c r="J37" s="137"/>
      <c r="K37" s="137"/>
      <c r="L37" s="137"/>
      <c r="M37" s="137"/>
      <c r="N37" s="137"/>
      <c r="O37" s="137"/>
      <c r="P37" s="137"/>
      <c r="Q37" s="137"/>
      <c r="R37" s="137"/>
      <c r="S37" s="137"/>
      <c r="T37" s="6"/>
    </row>
    <row r="38" spans="2:20" ht="18" customHeight="1" x14ac:dyDescent="0.3">
      <c r="B38" s="12"/>
      <c r="C38" s="137"/>
      <c r="D38" s="137"/>
      <c r="E38" s="137"/>
      <c r="F38" s="137"/>
      <c r="G38" s="137"/>
      <c r="H38" s="137"/>
      <c r="I38" s="137"/>
      <c r="J38" s="137"/>
      <c r="K38" s="137"/>
      <c r="L38" s="137"/>
      <c r="M38" s="137"/>
      <c r="N38" s="137"/>
      <c r="O38" s="137"/>
      <c r="P38" s="137"/>
      <c r="Q38" s="137"/>
      <c r="R38" s="137"/>
      <c r="S38" s="137"/>
      <c r="T38" s="6"/>
    </row>
    <row r="39" spans="2:20" ht="18" customHeight="1" thickBot="1" x14ac:dyDescent="0.35">
      <c r="B39" s="12"/>
      <c r="C39" s="138"/>
      <c r="D39" s="138"/>
      <c r="E39" s="138"/>
      <c r="F39" s="138"/>
      <c r="G39" s="138"/>
      <c r="H39" s="138"/>
      <c r="I39" s="138"/>
      <c r="J39" s="138"/>
      <c r="K39" s="138"/>
      <c r="L39" s="138"/>
      <c r="M39" s="138"/>
      <c r="N39" s="138"/>
      <c r="O39" s="138"/>
      <c r="P39" s="138"/>
      <c r="Q39" s="138"/>
      <c r="R39" s="138"/>
      <c r="S39" s="138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141" t="s">
        <v>43</v>
      </c>
      <c r="E41" s="141"/>
      <c r="F41" s="141"/>
      <c r="G41" s="141"/>
      <c r="H41" s="141"/>
      <c r="I41" s="34">
        <f>'DRIs DATA'!G8</f>
        <v>7.101</v>
      </c>
      <c r="J41" s="142" t="s">
        <v>44</v>
      </c>
      <c r="K41" s="142"/>
      <c r="L41" s="142"/>
      <c r="M41" s="142"/>
      <c r="N41" s="35"/>
      <c r="O41" s="139" t="s">
        <v>49</v>
      </c>
      <c r="P41" s="139"/>
      <c r="Q41" s="139"/>
      <c r="R41" s="139"/>
      <c r="S41" s="139"/>
      <c r="T41" s="6"/>
    </row>
    <row r="42" spans="2:20" ht="18" customHeight="1" x14ac:dyDescent="0.3">
      <c r="B42" s="6"/>
      <c r="C42" s="82" t="s">
        <v>184</v>
      </c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82"/>
      <c r="R42" s="82"/>
      <c r="S42" s="82"/>
      <c r="T42" s="6"/>
    </row>
    <row r="43" spans="2:20" ht="18" customHeight="1" x14ac:dyDescent="0.3">
      <c r="B43" s="6"/>
      <c r="C43" s="82"/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2"/>
      <c r="P43" s="82"/>
      <c r="Q43" s="82"/>
      <c r="R43" s="82"/>
      <c r="S43" s="82"/>
      <c r="T43" s="6"/>
    </row>
    <row r="44" spans="2:20" ht="18" customHeight="1" thickBot="1" x14ac:dyDescent="0.35">
      <c r="B44" s="6"/>
      <c r="C44" s="83"/>
      <c r="D44" s="83"/>
      <c r="E44" s="83"/>
      <c r="F44" s="83"/>
      <c r="G44" s="83"/>
      <c r="H44" s="83"/>
      <c r="I44" s="83"/>
      <c r="J44" s="83"/>
      <c r="K44" s="83"/>
      <c r="L44" s="83"/>
      <c r="M44" s="83"/>
      <c r="N44" s="83"/>
      <c r="O44" s="83"/>
      <c r="P44" s="83"/>
      <c r="Q44" s="83"/>
      <c r="R44" s="83"/>
      <c r="S44" s="83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43" t="s">
        <v>43</v>
      </c>
      <c r="E46" s="143"/>
      <c r="F46" s="143"/>
      <c r="G46" s="143"/>
      <c r="H46" s="143"/>
      <c r="I46" s="34">
        <f>'DRIs DATA'!H8</f>
        <v>15.044</v>
      </c>
      <c r="J46" s="142" t="s">
        <v>44</v>
      </c>
      <c r="K46" s="142"/>
      <c r="L46" s="142"/>
      <c r="M46" s="142"/>
      <c r="N46" s="35"/>
      <c r="O46" s="139" t="s">
        <v>48</v>
      </c>
      <c r="P46" s="139"/>
      <c r="Q46" s="139"/>
      <c r="R46" s="139"/>
      <c r="S46" s="139"/>
      <c r="T46" s="6"/>
    </row>
    <row r="47" spans="2:20" ht="18" customHeight="1" x14ac:dyDescent="0.3">
      <c r="B47" s="6"/>
      <c r="C47" s="82" t="s">
        <v>183</v>
      </c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  <c r="Q47" s="82"/>
      <c r="R47" s="82"/>
      <c r="S47" s="82"/>
      <c r="T47" s="6"/>
    </row>
    <row r="48" spans="2:20" ht="18" customHeight="1" thickBot="1" x14ac:dyDescent="0.35">
      <c r="B48" s="6"/>
      <c r="C48" s="83"/>
      <c r="D48" s="83"/>
      <c r="E48" s="83"/>
      <c r="F48" s="83"/>
      <c r="G48" s="83"/>
      <c r="H48" s="83"/>
      <c r="I48" s="83"/>
      <c r="J48" s="83"/>
      <c r="K48" s="83"/>
      <c r="L48" s="83"/>
      <c r="M48" s="83"/>
      <c r="N48" s="83"/>
      <c r="O48" s="83"/>
      <c r="P48" s="83"/>
      <c r="Q48" s="83"/>
      <c r="R48" s="83"/>
      <c r="S48" s="83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73" t="s">
        <v>191</v>
      </c>
      <c r="C53" s="74"/>
      <c r="D53" s="74"/>
      <c r="E53" s="74"/>
      <c r="F53" s="74"/>
      <c r="G53" s="74"/>
      <c r="H53" s="74"/>
      <c r="I53" s="74"/>
      <c r="J53" s="74"/>
      <c r="K53" s="74"/>
      <c r="L53" s="74"/>
      <c r="M53" s="74"/>
      <c r="N53" s="74"/>
      <c r="O53" s="74"/>
      <c r="P53" s="74"/>
      <c r="Q53" s="74"/>
      <c r="R53" s="74"/>
      <c r="S53" s="74"/>
      <c r="T53" s="75"/>
    </row>
    <row r="54" spans="1:20" ht="18" customHeight="1" thickBot="1" x14ac:dyDescent="0.35">
      <c r="B54" s="76"/>
      <c r="C54" s="77"/>
      <c r="D54" s="77"/>
      <c r="E54" s="77"/>
      <c r="F54" s="77"/>
      <c r="G54" s="77"/>
      <c r="H54" s="77"/>
      <c r="I54" s="77"/>
      <c r="J54" s="77"/>
      <c r="K54" s="77"/>
      <c r="L54" s="77"/>
      <c r="M54" s="77"/>
      <c r="N54" s="77"/>
      <c r="O54" s="77"/>
      <c r="P54" s="77"/>
      <c r="Q54" s="77"/>
      <c r="R54" s="77"/>
      <c r="S54" s="77"/>
      <c r="T54" s="78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148" t="s">
        <v>164</v>
      </c>
      <c r="D69" s="148"/>
      <c r="E69" s="148"/>
      <c r="F69" s="148"/>
      <c r="G69" s="148"/>
      <c r="H69" s="141" t="s">
        <v>170</v>
      </c>
      <c r="I69" s="141"/>
      <c r="J69" s="141"/>
      <c r="K69" s="36">
        <f>ROUND('그룹 전체 사용자의 일일 입력'!B6/MAX('그룹 전체 사용자의 일일 입력'!$B$6,'그룹 전체 사용자의 일일 입력'!$C$6,'그룹 전체 사용자의 일일 입력'!$D$6),1)</f>
        <v>0.7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0.8</v>
      </c>
      <c r="N69" s="36" t="s">
        <v>53</v>
      </c>
      <c r="O69" s="149">
        <f>ROUND('그룹 전체 사용자의 일일 입력'!D6/MAX('그룹 전체 사용자의 일일 입력'!$B$6,'그룹 전체 사용자의 일일 입력'!$C$6,'그룹 전체 사용자의 일일 입력'!$D$6),1)</f>
        <v>1</v>
      </c>
      <c r="P69" s="149"/>
      <c r="Q69" s="37" t="s">
        <v>54</v>
      </c>
      <c r="R69" s="35"/>
      <c r="S69" s="35"/>
      <c r="T69" s="6"/>
    </row>
    <row r="70" spans="2:21" ht="18" customHeight="1" thickBot="1" x14ac:dyDescent="0.35">
      <c r="B70" s="6"/>
      <c r="C70" s="83" t="s">
        <v>165</v>
      </c>
      <c r="D70" s="83"/>
      <c r="E70" s="83"/>
      <c r="F70" s="83"/>
      <c r="G70" s="83"/>
      <c r="H70" s="83"/>
      <c r="I70" s="83"/>
      <c r="J70" s="83"/>
      <c r="K70" s="83"/>
      <c r="L70" s="83"/>
      <c r="M70" s="83"/>
      <c r="N70" s="83"/>
      <c r="O70" s="83"/>
      <c r="P70" s="83"/>
      <c r="Q70" s="83"/>
      <c r="R70" s="83"/>
      <c r="S70" s="83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148" t="s">
        <v>51</v>
      </c>
      <c r="D72" s="148"/>
      <c r="E72" s="148"/>
      <c r="F72" s="148"/>
      <c r="G72" s="148"/>
      <c r="H72" s="38"/>
      <c r="I72" s="141" t="s">
        <v>52</v>
      </c>
      <c r="J72" s="141"/>
      <c r="K72" s="36">
        <f>ROUND('DRIs DATA'!L8,1)</f>
        <v>10.5</v>
      </c>
      <c r="L72" s="36" t="s">
        <v>53</v>
      </c>
      <c r="M72" s="36">
        <f>ROUND('DRIs DATA'!K8,1)</f>
        <v>7.1</v>
      </c>
      <c r="N72" s="142" t="s">
        <v>54</v>
      </c>
      <c r="O72" s="142"/>
      <c r="P72" s="142"/>
      <c r="Q72" s="142"/>
      <c r="R72" s="39"/>
      <c r="S72" s="35"/>
      <c r="T72" s="6"/>
    </row>
    <row r="73" spans="2:21" ht="18" customHeight="1" x14ac:dyDescent="0.3">
      <c r="B73" s="6"/>
      <c r="C73" s="82" t="s">
        <v>181</v>
      </c>
      <c r="D73" s="82"/>
      <c r="E73" s="82"/>
      <c r="F73" s="82"/>
      <c r="G73" s="82"/>
      <c r="H73" s="82"/>
      <c r="I73" s="82"/>
      <c r="J73" s="82"/>
      <c r="K73" s="82"/>
      <c r="L73" s="82"/>
      <c r="M73" s="82"/>
      <c r="N73" s="82"/>
      <c r="O73" s="82"/>
      <c r="P73" s="82"/>
      <c r="Q73" s="82"/>
      <c r="R73" s="82"/>
      <c r="S73" s="82"/>
      <c r="T73" s="6"/>
      <c r="U73" s="13"/>
    </row>
    <row r="74" spans="2:21" ht="18" customHeight="1" thickBot="1" x14ac:dyDescent="0.35">
      <c r="B74" s="6"/>
      <c r="C74" s="83"/>
      <c r="D74" s="83"/>
      <c r="E74" s="83"/>
      <c r="F74" s="83"/>
      <c r="G74" s="83"/>
      <c r="H74" s="83"/>
      <c r="I74" s="83"/>
      <c r="J74" s="83"/>
      <c r="K74" s="83"/>
      <c r="L74" s="83"/>
      <c r="M74" s="83"/>
      <c r="N74" s="83"/>
      <c r="O74" s="83"/>
      <c r="P74" s="83"/>
      <c r="Q74" s="83"/>
      <c r="R74" s="83"/>
      <c r="S74" s="83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73" t="s">
        <v>192</v>
      </c>
      <c r="C77" s="74"/>
      <c r="D77" s="74"/>
      <c r="E77" s="74"/>
      <c r="F77" s="74"/>
      <c r="G77" s="74"/>
      <c r="H77" s="74"/>
      <c r="I77" s="74"/>
      <c r="J77" s="74"/>
      <c r="K77" s="74"/>
      <c r="L77" s="74"/>
      <c r="M77" s="74"/>
      <c r="N77" s="74"/>
      <c r="O77" s="74"/>
      <c r="P77" s="74"/>
      <c r="Q77" s="74"/>
      <c r="R77" s="74"/>
      <c r="S77" s="74"/>
      <c r="T77" s="75"/>
    </row>
    <row r="78" spans="2:21" ht="18" customHeight="1" thickBot="1" x14ac:dyDescent="0.35">
      <c r="B78" s="76"/>
      <c r="C78" s="77"/>
      <c r="D78" s="77"/>
      <c r="E78" s="77"/>
      <c r="F78" s="77"/>
      <c r="G78" s="77"/>
      <c r="H78" s="77"/>
      <c r="I78" s="77"/>
      <c r="J78" s="77"/>
      <c r="K78" s="77"/>
      <c r="L78" s="77"/>
      <c r="M78" s="77"/>
      <c r="N78" s="77"/>
      <c r="O78" s="77"/>
      <c r="P78" s="77"/>
      <c r="Q78" s="77"/>
      <c r="R78" s="77"/>
      <c r="S78" s="77"/>
      <c r="T78" s="78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84" t="s">
        <v>168</v>
      </c>
      <c r="C80" s="84"/>
      <c r="D80" s="84"/>
      <c r="E80" s="84"/>
      <c r="F80" s="21"/>
      <c r="G80" s="21"/>
      <c r="H80" s="21"/>
      <c r="L80" s="84" t="s">
        <v>172</v>
      </c>
      <c r="M80" s="84"/>
      <c r="N80" s="84"/>
      <c r="O80" s="84"/>
      <c r="P80" s="84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132" t="s">
        <v>268</v>
      </c>
      <c r="C93" s="133"/>
      <c r="D93" s="133"/>
      <c r="E93" s="133"/>
      <c r="F93" s="133"/>
      <c r="G93" s="133"/>
      <c r="H93" s="133"/>
      <c r="I93" s="133"/>
      <c r="J93" s="134"/>
      <c r="L93" s="132" t="s">
        <v>175</v>
      </c>
      <c r="M93" s="133"/>
      <c r="N93" s="133"/>
      <c r="O93" s="133"/>
      <c r="P93" s="133"/>
      <c r="Q93" s="133"/>
      <c r="R93" s="133"/>
      <c r="S93" s="133"/>
      <c r="T93" s="134"/>
    </row>
    <row r="94" spans="1:21" ht="18" customHeight="1" x14ac:dyDescent="0.3">
      <c r="B94" s="87" t="s">
        <v>171</v>
      </c>
      <c r="C94" s="85"/>
      <c r="D94" s="85"/>
      <c r="E94" s="85"/>
      <c r="F94" s="88">
        <f>ROUND('DRIs DATA'!F16/'DRIs DATA'!C16*100,2)</f>
        <v>74.14</v>
      </c>
      <c r="G94" s="88"/>
      <c r="H94" s="85" t="s">
        <v>167</v>
      </c>
      <c r="I94" s="85"/>
      <c r="J94" s="86"/>
      <c r="L94" s="87" t="s">
        <v>171</v>
      </c>
      <c r="M94" s="85"/>
      <c r="N94" s="85"/>
      <c r="O94" s="85"/>
      <c r="P94" s="85"/>
      <c r="Q94" s="23">
        <f>ROUND('DRIs DATA'!M16/'DRIs DATA'!K16*100,2)</f>
        <v>163.11000000000001</v>
      </c>
      <c r="R94" s="85" t="s">
        <v>167</v>
      </c>
      <c r="S94" s="85"/>
      <c r="T94" s="86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90" t="s">
        <v>180</v>
      </c>
      <c r="C96" s="91"/>
      <c r="D96" s="91"/>
      <c r="E96" s="91"/>
      <c r="F96" s="91"/>
      <c r="G96" s="91"/>
      <c r="H96" s="91"/>
      <c r="I96" s="91"/>
      <c r="J96" s="92"/>
      <c r="L96" s="96" t="s">
        <v>173</v>
      </c>
      <c r="M96" s="97"/>
      <c r="N96" s="97"/>
      <c r="O96" s="97"/>
      <c r="P96" s="97"/>
      <c r="Q96" s="97"/>
      <c r="R96" s="97"/>
      <c r="S96" s="97"/>
      <c r="T96" s="98"/>
    </row>
    <row r="97" spans="2:21" ht="18" customHeight="1" x14ac:dyDescent="0.3">
      <c r="B97" s="90"/>
      <c r="C97" s="91"/>
      <c r="D97" s="91"/>
      <c r="E97" s="91"/>
      <c r="F97" s="91"/>
      <c r="G97" s="91"/>
      <c r="H97" s="91"/>
      <c r="I97" s="91"/>
      <c r="J97" s="92"/>
      <c r="L97" s="96"/>
      <c r="M97" s="97"/>
      <c r="N97" s="97"/>
      <c r="O97" s="97"/>
      <c r="P97" s="97"/>
      <c r="Q97" s="97"/>
      <c r="R97" s="97"/>
      <c r="S97" s="97"/>
      <c r="T97" s="98"/>
    </row>
    <row r="98" spans="2:21" ht="18" customHeight="1" x14ac:dyDescent="0.3">
      <c r="B98" s="90"/>
      <c r="C98" s="91"/>
      <c r="D98" s="91"/>
      <c r="E98" s="91"/>
      <c r="F98" s="91"/>
      <c r="G98" s="91"/>
      <c r="H98" s="91"/>
      <c r="I98" s="91"/>
      <c r="J98" s="92"/>
      <c r="L98" s="96"/>
      <c r="M98" s="97"/>
      <c r="N98" s="97"/>
      <c r="O98" s="97"/>
      <c r="P98" s="97"/>
      <c r="Q98" s="97"/>
      <c r="R98" s="97"/>
      <c r="S98" s="97"/>
      <c r="T98" s="98"/>
    </row>
    <row r="99" spans="2:21" ht="18" customHeight="1" x14ac:dyDescent="0.3">
      <c r="B99" s="90"/>
      <c r="C99" s="91"/>
      <c r="D99" s="91"/>
      <c r="E99" s="91"/>
      <c r="F99" s="91"/>
      <c r="G99" s="91"/>
      <c r="H99" s="91"/>
      <c r="I99" s="91"/>
      <c r="J99" s="92"/>
      <c r="L99" s="96"/>
      <c r="M99" s="97"/>
      <c r="N99" s="97"/>
      <c r="O99" s="97"/>
      <c r="P99" s="97"/>
      <c r="Q99" s="97"/>
      <c r="R99" s="97"/>
      <c r="S99" s="97"/>
      <c r="T99" s="98"/>
    </row>
    <row r="100" spans="2:21" ht="18" customHeight="1" x14ac:dyDescent="0.3">
      <c r="B100" s="90"/>
      <c r="C100" s="91"/>
      <c r="D100" s="91"/>
      <c r="E100" s="91"/>
      <c r="F100" s="91"/>
      <c r="G100" s="91"/>
      <c r="H100" s="91"/>
      <c r="I100" s="91"/>
      <c r="J100" s="92"/>
      <c r="L100" s="96"/>
      <c r="M100" s="97"/>
      <c r="N100" s="97"/>
      <c r="O100" s="97"/>
      <c r="P100" s="97"/>
      <c r="Q100" s="97"/>
      <c r="R100" s="97"/>
      <c r="S100" s="97"/>
      <c r="T100" s="98"/>
      <c r="U100" s="17"/>
    </row>
    <row r="101" spans="2:21" ht="18" customHeight="1" thickBot="1" x14ac:dyDescent="0.35">
      <c r="B101" s="93"/>
      <c r="C101" s="94"/>
      <c r="D101" s="94"/>
      <c r="E101" s="94"/>
      <c r="F101" s="94"/>
      <c r="G101" s="94"/>
      <c r="H101" s="94"/>
      <c r="I101" s="94"/>
      <c r="J101" s="95"/>
      <c r="L101" s="99"/>
      <c r="M101" s="100"/>
      <c r="N101" s="100"/>
      <c r="O101" s="100"/>
      <c r="P101" s="100"/>
      <c r="Q101" s="100"/>
      <c r="R101" s="100"/>
      <c r="S101" s="100"/>
      <c r="T101" s="101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73" t="s">
        <v>193</v>
      </c>
      <c r="C104" s="74"/>
      <c r="D104" s="74"/>
      <c r="E104" s="74"/>
      <c r="F104" s="74"/>
      <c r="G104" s="74"/>
      <c r="H104" s="74"/>
      <c r="I104" s="74"/>
      <c r="J104" s="74"/>
      <c r="K104" s="74"/>
      <c r="L104" s="74"/>
      <c r="M104" s="74"/>
      <c r="N104" s="74"/>
      <c r="O104" s="74"/>
      <c r="P104" s="74"/>
      <c r="Q104" s="74"/>
      <c r="R104" s="74"/>
      <c r="S104" s="74"/>
      <c r="T104" s="75"/>
    </row>
    <row r="105" spans="2:21" ht="18" customHeight="1" thickBot="1" x14ac:dyDescent="0.35">
      <c r="B105" s="76"/>
      <c r="C105" s="77"/>
      <c r="D105" s="77"/>
      <c r="E105" s="77"/>
      <c r="F105" s="77"/>
      <c r="G105" s="77"/>
      <c r="H105" s="77"/>
      <c r="I105" s="77"/>
      <c r="J105" s="77"/>
      <c r="K105" s="77"/>
      <c r="L105" s="77"/>
      <c r="M105" s="77"/>
      <c r="N105" s="77"/>
      <c r="O105" s="77"/>
      <c r="P105" s="77"/>
      <c r="Q105" s="77"/>
      <c r="R105" s="77"/>
      <c r="S105" s="77"/>
      <c r="T105" s="78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84" t="s">
        <v>169</v>
      </c>
      <c r="C107" s="84"/>
      <c r="D107" s="84"/>
      <c r="E107" s="84"/>
      <c r="F107" s="6"/>
      <c r="G107" s="6"/>
      <c r="H107" s="6"/>
      <c r="I107" s="6"/>
      <c r="L107" s="84" t="s">
        <v>270</v>
      </c>
      <c r="M107" s="84"/>
      <c r="N107" s="84"/>
      <c r="O107" s="84"/>
      <c r="P107" s="84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79" t="s">
        <v>264</v>
      </c>
      <c r="C120" s="80"/>
      <c r="D120" s="80"/>
      <c r="E120" s="80"/>
      <c r="F120" s="80"/>
      <c r="G120" s="80"/>
      <c r="H120" s="80"/>
      <c r="I120" s="80"/>
      <c r="J120" s="81"/>
      <c r="L120" s="79" t="s">
        <v>265</v>
      </c>
      <c r="M120" s="80"/>
      <c r="N120" s="80"/>
      <c r="O120" s="80"/>
      <c r="P120" s="80"/>
      <c r="Q120" s="80"/>
      <c r="R120" s="80"/>
      <c r="S120" s="80"/>
      <c r="T120" s="81"/>
    </row>
    <row r="121" spans="2:20" ht="18" customHeight="1" x14ac:dyDescent="0.3">
      <c r="B121" s="43" t="s">
        <v>171</v>
      </c>
      <c r="C121" s="16"/>
      <c r="D121" s="16"/>
      <c r="E121" s="15"/>
      <c r="F121" s="88">
        <f>ROUND('DRIs DATA'!F26/'DRIs DATA'!C26*100,2)</f>
        <v>135.5</v>
      </c>
      <c r="G121" s="88"/>
      <c r="H121" s="85" t="s">
        <v>166</v>
      </c>
      <c r="I121" s="85"/>
      <c r="J121" s="86"/>
      <c r="L121" s="42" t="s">
        <v>171</v>
      </c>
      <c r="M121" s="20"/>
      <c r="N121" s="20"/>
      <c r="O121" s="23"/>
      <c r="P121" s="6"/>
      <c r="Q121" s="58">
        <f>ROUND('DRIs DATA'!AH26/'DRIs DATA'!AE26*100,2)</f>
        <v>132.91999999999999</v>
      </c>
      <c r="R121" s="85" t="s">
        <v>166</v>
      </c>
      <c r="S121" s="85"/>
      <c r="T121" s="86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02" t="s">
        <v>174</v>
      </c>
      <c r="C123" s="103"/>
      <c r="D123" s="103"/>
      <c r="E123" s="103"/>
      <c r="F123" s="103"/>
      <c r="G123" s="103"/>
      <c r="H123" s="103"/>
      <c r="I123" s="103"/>
      <c r="J123" s="104"/>
      <c r="L123" s="102" t="s">
        <v>269</v>
      </c>
      <c r="M123" s="103"/>
      <c r="N123" s="103"/>
      <c r="O123" s="103"/>
      <c r="P123" s="103"/>
      <c r="Q123" s="103"/>
      <c r="R123" s="103"/>
      <c r="S123" s="103"/>
      <c r="T123" s="104"/>
    </row>
    <row r="124" spans="2:20" ht="18" customHeight="1" x14ac:dyDescent="0.3">
      <c r="B124" s="102"/>
      <c r="C124" s="103"/>
      <c r="D124" s="103"/>
      <c r="E124" s="103"/>
      <c r="F124" s="103"/>
      <c r="G124" s="103"/>
      <c r="H124" s="103"/>
      <c r="I124" s="103"/>
      <c r="J124" s="104"/>
      <c r="L124" s="102"/>
      <c r="M124" s="103"/>
      <c r="N124" s="103"/>
      <c r="O124" s="103"/>
      <c r="P124" s="103"/>
      <c r="Q124" s="103"/>
      <c r="R124" s="103"/>
      <c r="S124" s="103"/>
      <c r="T124" s="104"/>
    </row>
    <row r="125" spans="2:20" ht="18" customHeight="1" x14ac:dyDescent="0.3">
      <c r="B125" s="102"/>
      <c r="C125" s="103"/>
      <c r="D125" s="103"/>
      <c r="E125" s="103"/>
      <c r="F125" s="103"/>
      <c r="G125" s="103"/>
      <c r="H125" s="103"/>
      <c r="I125" s="103"/>
      <c r="J125" s="104"/>
      <c r="L125" s="102"/>
      <c r="M125" s="103"/>
      <c r="N125" s="103"/>
      <c r="O125" s="103"/>
      <c r="P125" s="103"/>
      <c r="Q125" s="103"/>
      <c r="R125" s="103"/>
      <c r="S125" s="103"/>
      <c r="T125" s="104"/>
    </row>
    <row r="126" spans="2:20" ht="18" customHeight="1" x14ac:dyDescent="0.3">
      <c r="B126" s="102"/>
      <c r="C126" s="103"/>
      <c r="D126" s="103"/>
      <c r="E126" s="103"/>
      <c r="F126" s="103"/>
      <c r="G126" s="103"/>
      <c r="H126" s="103"/>
      <c r="I126" s="103"/>
      <c r="J126" s="104"/>
      <c r="L126" s="102"/>
      <c r="M126" s="103"/>
      <c r="N126" s="103"/>
      <c r="O126" s="103"/>
      <c r="P126" s="103"/>
      <c r="Q126" s="103"/>
      <c r="R126" s="103"/>
      <c r="S126" s="103"/>
      <c r="T126" s="104"/>
    </row>
    <row r="127" spans="2:20" ht="18" customHeight="1" x14ac:dyDescent="0.3">
      <c r="B127" s="102"/>
      <c r="C127" s="103"/>
      <c r="D127" s="103"/>
      <c r="E127" s="103"/>
      <c r="F127" s="103"/>
      <c r="G127" s="103"/>
      <c r="H127" s="103"/>
      <c r="I127" s="103"/>
      <c r="J127" s="104"/>
      <c r="L127" s="102"/>
      <c r="M127" s="103"/>
      <c r="N127" s="103"/>
      <c r="O127" s="103"/>
      <c r="P127" s="103"/>
      <c r="Q127" s="103"/>
      <c r="R127" s="103"/>
      <c r="S127" s="103"/>
      <c r="T127" s="104"/>
    </row>
    <row r="128" spans="2:20" ht="17.25" thickBot="1" x14ac:dyDescent="0.35">
      <c r="B128" s="105"/>
      <c r="C128" s="106"/>
      <c r="D128" s="106"/>
      <c r="E128" s="106"/>
      <c r="F128" s="106"/>
      <c r="G128" s="106"/>
      <c r="H128" s="106"/>
      <c r="I128" s="106"/>
      <c r="J128" s="107"/>
      <c r="L128" s="105"/>
      <c r="M128" s="106"/>
      <c r="N128" s="106"/>
      <c r="O128" s="106"/>
      <c r="P128" s="106"/>
      <c r="Q128" s="106"/>
      <c r="R128" s="106"/>
      <c r="S128" s="106"/>
      <c r="T128" s="107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73" t="s">
        <v>262</v>
      </c>
      <c r="C130" s="74"/>
      <c r="D130" s="74"/>
      <c r="E130" s="74"/>
      <c r="F130" s="74"/>
      <c r="G130" s="74"/>
      <c r="H130" s="74"/>
      <c r="I130" s="74"/>
      <c r="J130" s="74"/>
      <c r="K130" s="74"/>
      <c r="L130" s="74"/>
      <c r="M130" s="75"/>
      <c r="N130" s="57"/>
      <c r="O130" s="73" t="s">
        <v>263</v>
      </c>
      <c r="P130" s="74"/>
      <c r="Q130" s="74"/>
      <c r="R130" s="74"/>
      <c r="S130" s="74"/>
      <c r="T130" s="75"/>
    </row>
    <row r="131" spans="2:21" ht="18" customHeight="1" thickBot="1" x14ac:dyDescent="0.35">
      <c r="B131" s="76"/>
      <c r="C131" s="77"/>
      <c r="D131" s="77"/>
      <c r="E131" s="77"/>
      <c r="F131" s="77"/>
      <c r="G131" s="77"/>
      <c r="H131" s="77"/>
      <c r="I131" s="77"/>
      <c r="J131" s="77"/>
      <c r="K131" s="77"/>
      <c r="L131" s="77"/>
      <c r="M131" s="78"/>
      <c r="N131" s="57"/>
      <c r="O131" s="76"/>
      <c r="P131" s="77"/>
      <c r="Q131" s="77"/>
      <c r="R131" s="77"/>
      <c r="S131" s="77"/>
      <c r="T131" s="78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261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260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260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73" t="s">
        <v>194</v>
      </c>
      <c r="C155" s="74"/>
      <c r="D155" s="74"/>
      <c r="E155" s="74"/>
      <c r="F155" s="74"/>
      <c r="G155" s="74"/>
      <c r="H155" s="74"/>
      <c r="I155" s="74"/>
      <c r="J155" s="74"/>
      <c r="K155" s="74"/>
      <c r="L155" s="74"/>
      <c r="M155" s="74"/>
      <c r="N155" s="74"/>
      <c r="O155" s="74"/>
      <c r="P155" s="74"/>
      <c r="Q155" s="74"/>
      <c r="R155" s="74"/>
      <c r="S155" s="74"/>
      <c r="T155" s="75"/>
    </row>
    <row r="156" spans="2:21" ht="18" customHeight="1" thickBot="1" x14ac:dyDescent="0.35">
      <c r="B156" s="76"/>
      <c r="C156" s="77"/>
      <c r="D156" s="77"/>
      <c r="E156" s="77"/>
      <c r="F156" s="77"/>
      <c r="G156" s="77"/>
      <c r="H156" s="77"/>
      <c r="I156" s="77"/>
      <c r="J156" s="77"/>
      <c r="K156" s="77"/>
      <c r="L156" s="77"/>
      <c r="M156" s="77"/>
      <c r="N156" s="77"/>
      <c r="O156" s="77"/>
      <c r="P156" s="77"/>
      <c r="Q156" s="77"/>
      <c r="R156" s="77"/>
      <c r="S156" s="77"/>
      <c r="T156" s="78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84" t="s">
        <v>177</v>
      </c>
      <c r="C158" s="84"/>
      <c r="D158" s="84"/>
      <c r="E158" s="6"/>
      <c r="F158" s="6"/>
      <c r="G158" s="6"/>
      <c r="H158" s="6"/>
      <c r="I158" s="6"/>
      <c r="L158" s="84" t="s">
        <v>178</v>
      </c>
      <c r="M158" s="84"/>
      <c r="N158" s="84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79" t="s">
        <v>266</v>
      </c>
      <c r="C171" s="80"/>
      <c r="D171" s="80"/>
      <c r="E171" s="80"/>
      <c r="F171" s="80"/>
      <c r="G171" s="80"/>
      <c r="H171" s="80"/>
      <c r="I171" s="80"/>
      <c r="J171" s="81"/>
      <c r="L171" s="79" t="s">
        <v>176</v>
      </c>
      <c r="M171" s="80"/>
      <c r="N171" s="80"/>
      <c r="O171" s="80"/>
      <c r="P171" s="80"/>
      <c r="Q171" s="80"/>
      <c r="R171" s="80"/>
      <c r="S171" s="81"/>
    </row>
    <row r="172" spans="2:19" ht="18" customHeight="1" x14ac:dyDescent="0.3">
      <c r="B172" s="42" t="s">
        <v>171</v>
      </c>
      <c r="C172" s="20"/>
      <c r="D172" s="20"/>
      <c r="E172" s="6"/>
      <c r="F172" s="88">
        <f>ROUND('DRIs DATA'!F36/'DRIs DATA'!C36*100,2)</f>
        <v>74.47</v>
      </c>
      <c r="G172" s="88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516.25</v>
      </c>
      <c r="R172" s="20" t="s">
        <v>166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02" t="s">
        <v>185</v>
      </c>
      <c r="C174" s="103"/>
      <c r="D174" s="103"/>
      <c r="E174" s="103"/>
      <c r="F174" s="103"/>
      <c r="G174" s="103"/>
      <c r="H174" s="103"/>
      <c r="I174" s="103"/>
      <c r="J174" s="104"/>
      <c r="L174" s="102" t="s">
        <v>187</v>
      </c>
      <c r="M174" s="103"/>
      <c r="N174" s="103"/>
      <c r="O174" s="103"/>
      <c r="P174" s="103"/>
      <c r="Q174" s="103"/>
      <c r="R174" s="103"/>
      <c r="S174" s="104"/>
    </row>
    <row r="175" spans="2:19" ht="18" customHeight="1" x14ac:dyDescent="0.3">
      <c r="B175" s="102"/>
      <c r="C175" s="103"/>
      <c r="D175" s="103"/>
      <c r="E175" s="103"/>
      <c r="F175" s="103"/>
      <c r="G175" s="103"/>
      <c r="H175" s="103"/>
      <c r="I175" s="103"/>
      <c r="J175" s="104"/>
      <c r="L175" s="102"/>
      <c r="M175" s="103"/>
      <c r="N175" s="103"/>
      <c r="O175" s="103"/>
      <c r="P175" s="103"/>
      <c r="Q175" s="103"/>
      <c r="R175" s="103"/>
      <c r="S175" s="104"/>
    </row>
    <row r="176" spans="2:19" ht="18" customHeight="1" x14ac:dyDescent="0.3">
      <c r="B176" s="102"/>
      <c r="C176" s="103"/>
      <c r="D176" s="103"/>
      <c r="E176" s="103"/>
      <c r="F176" s="103"/>
      <c r="G176" s="103"/>
      <c r="H176" s="103"/>
      <c r="I176" s="103"/>
      <c r="J176" s="104"/>
      <c r="L176" s="102"/>
      <c r="M176" s="103"/>
      <c r="N176" s="103"/>
      <c r="O176" s="103"/>
      <c r="P176" s="103"/>
      <c r="Q176" s="103"/>
      <c r="R176" s="103"/>
      <c r="S176" s="104"/>
    </row>
    <row r="177" spans="2:19" ht="18" customHeight="1" x14ac:dyDescent="0.3">
      <c r="B177" s="102"/>
      <c r="C177" s="103"/>
      <c r="D177" s="103"/>
      <c r="E177" s="103"/>
      <c r="F177" s="103"/>
      <c r="G177" s="103"/>
      <c r="H177" s="103"/>
      <c r="I177" s="103"/>
      <c r="J177" s="104"/>
      <c r="L177" s="102"/>
      <c r="M177" s="103"/>
      <c r="N177" s="103"/>
      <c r="O177" s="103"/>
      <c r="P177" s="103"/>
      <c r="Q177" s="103"/>
      <c r="R177" s="103"/>
      <c r="S177" s="104"/>
    </row>
    <row r="178" spans="2:19" ht="18" customHeight="1" x14ac:dyDescent="0.3">
      <c r="B178" s="102"/>
      <c r="C178" s="103"/>
      <c r="D178" s="103"/>
      <c r="E178" s="103"/>
      <c r="F178" s="103"/>
      <c r="G178" s="103"/>
      <c r="H178" s="103"/>
      <c r="I178" s="103"/>
      <c r="J178" s="104"/>
      <c r="L178" s="102"/>
      <c r="M178" s="103"/>
      <c r="N178" s="103"/>
      <c r="O178" s="103"/>
      <c r="P178" s="103"/>
      <c r="Q178" s="103"/>
      <c r="R178" s="103"/>
      <c r="S178" s="104"/>
    </row>
    <row r="179" spans="2:19" ht="18" customHeight="1" x14ac:dyDescent="0.3">
      <c r="B179" s="102"/>
      <c r="C179" s="103"/>
      <c r="D179" s="103"/>
      <c r="E179" s="103"/>
      <c r="F179" s="103"/>
      <c r="G179" s="103"/>
      <c r="H179" s="103"/>
      <c r="I179" s="103"/>
      <c r="J179" s="104"/>
      <c r="L179" s="102"/>
      <c r="M179" s="103"/>
      <c r="N179" s="103"/>
      <c r="O179" s="103"/>
      <c r="P179" s="103"/>
      <c r="Q179" s="103"/>
      <c r="R179" s="103"/>
      <c r="S179" s="104"/>
    </row>
    <row r="180" spans="2:19" ht="18" customHeight="1" thickBot="1" x14ac:dyDescent="0.35">
      <c r="B180" s="105"/>
      <c r="C180" s="106"/>
      <c r="D180" s="106"/>
      <c r="E180" s="106"/>
      <c r="F180" s="106"/>
      <c r="G180" s="106"/>
      <c r="H180" s="106"/>
      <c r="I180" s="106"/>
      <c r="J180" s="107"/>
      <c r="L180" s="102"/>
      <c r="M180" s="103"/>
      <c r="N180" s="103"/>
      <c r="O180" s="103"/>
      <c r="P180" s="103"/>
      <c r="Q180" s="103"/>
      <c r="R180" s="103"/>
      <c r="S180" s="104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02"/>
      <c r="M181" s="103"/>
      <c r="N181" s="103"/>
      <c r="O181" s="103"/>
      <c r="P181" s="103"/>
      <c r="Q181" s="103"/>
      <c r="R181" s="103"/>
      <c r="S181" s="104"/>
    </row>
    <row r="182" spans="2:19" ht="18" customHeight="1" thickBot="1" x14ac:dyDescent="0.35">
      <c r="L182" s="105"/>
      <c r="M182" s="106"/>
      <c r="N182" s="106"/>
      <c r="O182" s="106"/>
      <c r="P182" s="106"/>
      <c r="Q182" s="106"/>
      <c r="R182" s="106"/>
      <c r="S182" s="107"/>
    </row>
    <row r="183" spans="2:19" ht="18" customHeight="1" x14ac:dyDescent="0.3">
      <c r="B183" s="84" t="s">
        <v>179</v>
      </c>
      <c r="C183" s="84"/>
      <c r="D183" s="84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79" t="s">
        <v>267</v>
      </c>
      <c r="C196" s="80"/>
      <c r="D196" s="80"/>
      <c r="E196" s="80"/>
      <c r="F196" s="80"/>
      <c r="G196" s="80"/>
      <c r="H196" s="80"/>
      <c r="I196" s="80"/>
      <c r="J196" s="81"/>
      <c r="S196" s="6"/>
    </row>
    <row r="197" spans="2:20" ht="18" customHeight="1" x14ac:dyDescent="0.3">
      <c r="B197" s="42" t="s">
        <v>171</v>
      </c>
      <c r="C197" s="20"/>
      <c r="D197" s="20"/>
      <c r="E197" s="6"/>
      <c r="F197" s="88">
        <f>ROUND('DRIs DATA'!F46/'DRIs DATA'!C46*100,2)</f>
        <v>198.56</v>
      </c>
      <c r="G197" s="88"/>
      <c r="H197" s="20" t="s">
        <v>166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02" t="s">
        <v>186</v>
      </c>
      <c r="C199" s="103"/>
      <c r="D199" s="103"/>
      <c r="E199" s="103"/>
      <c r="F199" s="103"/>
      <c r="G199" s="103"/>
      <c r="H199" s="103"/>
      <c r="I199" s="103"/>
      <c r="J199" s="104"/>
      <c r="S199" s="6"/>
    </row>
    <row r="200" spans="2:20" ht="18" customHeight="1" x14ac:dyDescent="0.3">
      <c r="B200" s="102"/>
      <c r="C200" s="103"/>
      <c r="D200" s="103"/>
      <c r="E200" s="103"/>
      <c r="F200" s="103"/>
      <c r="G200" s="103"/>
      <c r="H200" s="103"/>
      <c r="I200" s="103"/>
      <c r="J200" s="104"/>
      <c r="S200" s="6"/>
    </row>
    <row r="201" spans="2:20" ht="18" customHeight="1" x14ac:dyDescent="0.3">
      <c r="B201" s="102"/>
      <c r="C201" s="103"/>
      <c r="D201" s="103"/>
      <c r="E201" s="103"/>
      <c r="F201" s="103"/>
      <c r="G201" s="103"/>
      <c r="H201" s="103"/>
      <c r="I201" s="103"/>
      <c r="J201" s="104"/>
      <c r="S201" s="6"/>
    </row>
    <row r="202" spans="2:20" ht="18" customHeight="1" x14ac:dyDescent="0.3">
      <c r="B202" s="102"/>
      <c r="C202" s="103"/>
      <c r="D202" s="103"/>
      <c r="E202" s="103"/>
      <c r="F202" s="103"/>
      <c r="G202" s="103"/>
      <c r="H202" s="103"/>
      <c r="I202" s="103"/>
      <c r="J202" s="104"/>
      <c r="S202" s="6"/>
    </row>
    <row r="203" spans="2:20" ht="18" customHeight="1" x14ac:dyDescent="0.3">
      <c r="B203" s="102"/>
      <c r="C203" s="103"/>
      <c r="D203" s="103"/>
      <c r="E203" s="103"/>
      <c r="F203" s="103"/>
      <c r="G203" s="103"/>
      <c r="H203" s="103"/>
      <c r="I203" s="103"/>
      <c r="J203" s="104"/>
      <c r="S203" s="6"/>
    </row>
    <row r="204" spans="2:20" ht="18" customHeight="1" thickBot="1" x14ac:dyDescent="0.35">
      <c r="B204" s="105"/>
      <c r="C204" s="106"/>
      <c r="D204" s="106"/>
      <c r="E204" s="106"/>
      <c r="F204" s="106"/>
      <c r="G204" s="106"/>
      <c r="H204" s="106"/>
      <c r="I204" s="106"/>
      <c r="J204" s="107"/>
      <c r="S204" s="6"/>
    </row>
    <row r="205" spans="2:20" ht="18" customHeight="1" thickBot="1" x14ac:dyDescent="0.35">
      <c r="K205" s="10"/>
    </row>
    <row r="206" spans="2:20" ht="18" customHeight="1" x14ac:dyDescent="0.3">
      <c r="B206" s="73" t="s">
        <v>195</v>
      </c>
      <c r="C206" s="74"/>
      <c r="D206" s="74"/>
      <c r="E206" s="74"/>
      <c r="F206" s="74"/>
      <c r="G206" s="74"/>
      <c r="H206" s="74"/>
      <c r="I206" s="74"/>
      <c r="J206" s="74"/>
      <c r="K206" s="74"/>
      <c r="L206" s="74"/>
      <c r="M206" s="74"/>
      <c r="N206" s="74"/>
      <c r="O206" s="74"/>
      <c r="P206" s="74"/>
      <c r="Q206" s="74"/>
      <c r="R206" s="74"/>
      <c r="S206" s="74"/>
      <c r="T206" s="75"/>
    </row>
    <row r="207" spans="2:20" ht="18" customHeight="1" thickBot="1" x14ac:dyDescent="0.35">
      <c r="B207" s="76"/>
      <c r="C207" s="77"/>
      <c r="D207" s="77"/>
      <c r="E207" s="77"/>
      <c r="F207" s="77"/>
      <c r="G207" s="77"/>
      <c r="H207" s="77"/>
      <c r="I207" s="77"/>
      <c r="J207" s="77"/>
      <c r="K207" s="77"/>
      <c r="L207" s="77"/>
      <c r="M207" s="77"/>
      <c r="N207" s="77"/>
      <c r="O207" s="77"/>
      <c r="P207" s="77"/>
      <c r="Q207" s="77"/>
      <c r="R207" s="77"/>
      <c r="S207" s="77"/>
      <c r="T207" s="78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08" t="s">
        <v>188</v>
      </c>
      <c r="C209" s="108"/>
      <c r="D209" s="108"/>
      <c r="E209" s="108"/>
      <c r="F209" s="108"/>
      <c r="G209" s="108"/>
      <c r="H209" s="108"/>
      <c r="I209" s="24">
        <f>'DRIs DATA'!B6</f>
        <v>1800</v>
      </c>
      <c r="J209" s="6" t="s">
        <v>189</v>
      </c>
      <c r="K209" s="6"/>
      <c r="L209" s="6"/>
      <c r="M209" s="6"/>
      <c r="N209" s="6"/>
    </row>
    <row r="210" spans="2:14" ht="18" customHeight="1" x14ac:dyDescent="0.3">
      <c r="B210" s="89" t="s">
        <v>190</v>
      </c>
      <c r="C210" s="89"/>
      <c r="D210" s="89"/>
      <c r="E210" s="89"/>
      <c r="F210" s="89"/>
      <c r="G210" s="89"/>
      <c r="H210" s="89"/>
      <c r="I210" s="89"/>
      <c r="J210" s="89"/>
      <c r="K210" s="89"/>
      <c r="L210" s="89"/>
      <c r="M210" s="89"/>
      <c r="N210" s="6"/>
    </row>
    <row r="211" spans="2:14" ht="18" customHeight="1" x14ac:dyDescent="0.3">
      <c r="N211" s="6"/>
    </row>
    <row r="212" spans="2:14" ht="18" customHeight="1" x14ac:dyDescent="0.3">
      <c r="C212" t="s">
        <v>274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2020-03-12T06:41:53Z</cp:lastPrinted>
  <dcterms:created xsi:type="dcterms:W3CDTF">2015-06-13T08:19:18Z</dcterms:created>
  <dcterms:modified xsi:type="dcterms:W3CDTF">2020-03-19T00:18:08Z</dcterms:modified>
</cp:coreProperties>
</file>