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29311EC5-52D2-4DE9-91B7-FBD8F60B227F}" xr6:coauthVersionLast="45" xr6:coauthVersionMax="45" xr10:uidLastSave="{00000000-0000-0000-0000-000000000000}"/>
  <bookViews>
    <workbookView xWindow="1125" yWindow="112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<sst xmlns="http://schemas.openxmlformats.org/spreadsheetml/2006/main" count="692" uniqueCount="337">
  <si>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</si>
  <si>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</si>
  <si>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</si>
  <si>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</si>
  <si>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</si>
  <si>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</si>
  <si>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</si>
  <si>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</si>
  <si>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</si>
  <si>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</si>
  <si>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</si>
  <si>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</si>
  <si>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</si>
  <si>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</si>
  <si>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</si>
  <si>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</si>
  <si>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</si>
  <si>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</si>
  <si>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</si>
  <si>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</si>
  <si>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</si>
  <si>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</si>
  <si>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</si>
  <si>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</si>
  <si>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</si>
  <si>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</si>
  <si>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</si>
  <si>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</si>
  <si>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</si>
  <si>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</si>
  <si>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</si>
  <si>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</si>
  <si>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</si>
  <si>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</si>
  <si>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</si>
  <si>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</si>
  <si>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</si>
  <si>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</si>
  <si>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</si>
  <si>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</si>
  <si>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</si>
  <si>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</si>
  <si>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</si>
  <si>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</si>
  <si>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</si>
  <si>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</si>
  <si>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</si>
  <si>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</si>
  <si>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</si>
  <si>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</si>
  <si>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</si>
  <si>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</si>
  <si>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</si>
  <si>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</si>
  <si>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</si>
  <si>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</si>
  <si>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</si>
  <si>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</si>
  <si>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</si>
  <si>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</si>
  <si>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</si>
  <si>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</si>
  <si>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</si>
  <si>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</si>
  <si>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</si>
  <si>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</si>
  <si>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</si>
  <si>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</si>
  <si>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</si>
  <si>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</si>
  <si>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</si>
  <si>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</si>
  <si>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</si>
  <si>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</si>
  <si>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</si>
  <si>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</si>
  <si>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</si>
  <si>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</si>
  <si>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</si>
  <si>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</si>
  <si>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</si>
  <si>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</si>
  <si>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</si>
  <si>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</si>
  <si>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</si>
  <si>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</si>
  <si>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</si>
  <si>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</si>
  <si>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</si>
  <si>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</si>
  <si>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</si>
  <si>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</si>
  <si>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</si>
  <si>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</si>
  <si>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</si>
  <si>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</si>
  <si>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</si>
  <si>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</si>
  <si>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</si>
  <si>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</si>
  <si>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</si>
  <si>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</si>
  <si>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</si>
  <si>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</si>
  <si>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</si>
  <si>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</si>
  <si>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</si>
  <si>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</si>
  <si>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</si>
  <si>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</si>
  <si>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</si>
  <si>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</si>
  <si>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</si>
  <si>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</si>
  <si>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</si>
  <si>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</si>
  <si>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</si>
  <si>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</si>
  <si>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</si>
  <si>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</si>
  <si>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</si>
  <si>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</si>
  <si>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</si>
  <si>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</si>
  <si>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</si>
  <si>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</si>
  <si>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</si>
  <si>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</si>
  <si>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</si>
  <si>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</si>
  <si>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</si>
  <si>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</si>
  <si>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</si>
  <si>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</si>
  <si>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</si>
  <si>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</si>
  <si>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</si>
  <si>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</si>
  <si>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</si>
  <si>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</si>
  <si>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</si>
  <si>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</si>
  <si>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</si>
  <si>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</si>
  <si>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</si>
  <si>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</si>
  <si>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</si>
  <si>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</si>
  <si>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</si>
  <si>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</si>
  <si>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</si>
  <si>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</si>
  <si>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</si>
  <si>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</si>
  <si>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</si>
  <si>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</si>
  <si>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</si>
  <si>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</si>
  <si>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</si>
  <si>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</si>
  <si>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</si>
  <si>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</si>
  <si>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</si>
  <si>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</si>
  <si>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</si>
  <si>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</si>
  <si>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</si>
  <si>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</si>
  <si>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</si>
  <si>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</si>
  <si>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</si>
  <si>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</si>
  <si>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</si>
  <si>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</si>
  <si>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</si>
  <si>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</si>
  <si>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</si>
  <si>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</si>
  <si>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</si>
  <si>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</si>
  <si>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</si>
  <si>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</si>
  <si>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</si>
  <si>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</si>
  <si>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</si>
  <si>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</si>
  <si>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</si>
  <si>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</si>
  <si>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</si>
  <si>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</si>
  <si>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</si>
  <si>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</si>
  <si>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</si>
  <si>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</si>
  <si>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</si>
  <si>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</si>
  <si>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</si>
  <si>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</si>
  <si>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</si>
  <si>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</si>
  <si>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</si>
  <si>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</si>
  <si>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</si>
  <si>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</si>
  <si>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</si>
  <si>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</si>
  <si>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</si>
  <si>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</si>
  <si>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</si>
  <si>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</si>
  <si>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</si>
  <si>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</si>
  <si>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</si>
  <si>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</si>
  <si>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</si>
  <si>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</si>
  <si>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</si>
  <si>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</si>
  <si>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</si>
  <si>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</si>
  <si>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</si>
  <si>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</si>
  <si>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</si>
  <si>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</si>
  <si>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</si>
  <si>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</si>
  <si>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</si>
  <si>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</si>
  <si>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</si>
  <si>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</si>
  <si>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</si>
  <si>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</si>
  <si>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</si>
  <si>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</si>
  <si>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</si>
  <si>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</si>
  <si>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</si>
  <si>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</si>
  <si>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</si>
  <si>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</si>
  <si>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</si>
  <si>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</si>
  <si>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</si>
  <si>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</si>
  <si>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</si>
  <si>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</si>
  <si>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</si>
  <si>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</si>
  <si>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</si>
  <si>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</si>
  <si>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</si>
  <si>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</si>
  <si>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</si>
  <si>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</si>
  <si>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</si>
  <si>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</si>
  <si>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</si>
  <si>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</si>
  <si>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</si>
  <si>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</si>
  <si>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</si>
  <si>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</si>
  <si>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</si>
  <si>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</si>
  <si>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</si>
  <si>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</si>
  <si>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</si>
  <si>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</si>
  <si>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</si>
  <si>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</si>
  <si>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</si>
  <si>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</si>
  <si>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</si>
  <si>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</si>
  <si>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</si>
  <si>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</si>
  <si>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</si>
  <si>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</si>
  <si>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</si>
  <si>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</si>
  <si>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</si>
  <si>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</si>
  <si>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</si>
  <si>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</si>
  <si>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</si>
  <si>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</si>
  <si>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</si>
  <si>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</si>
  <si>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</si>
  <si>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</si>
  <si>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</si>
  <si>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</si>
  <si>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</si>
  <si>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</si>
  <si>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</si>
  <si>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</si>
  <si>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</si>
  <si>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</si>
  <si>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</si>
  <si>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</si>
  <si>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</si>
  <si>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</si>
  <si>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</si>
  <si>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</si>
  <si>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</si>
  <si>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</si>
  <si>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</si>
  <si>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</si>
  <si>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</si>
  <si>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</si>
  <si>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</si>
  <si>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</si>
  <si>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</si>
  <si>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</si>
  <si>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</si>
  <si>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</si>
  <si>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</si>
  <si>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</si>
  <si>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</si>
  <si>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</si>
  <si>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</si>
  <si>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</si>
  <si>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</si>
  <si>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</si>
  <si>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</si>
  <si>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</si>
  <si>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</si>
  <si>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</si>
  <si>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</si>
  <si>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</si>
  <si>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</si>
  <si>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</si>
  <si>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</si>
  <si>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배옥순, ID : H1900181)</t>
  </si>
  <si>
    <t>2020년 04월 16일 10:25:35</t>
  </si>
  <si>
    <t>H1900181</t>
  </si>
  <si>
    <t>배옥순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</si>
</sst>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49.12527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1.5677285000000001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3.647856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878.2749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2263.1323000000002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41.880830000000003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122.36306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8.3054780000000008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610.50040000000001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5.6703164999999996E-3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3.5927311999999998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17.099663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112.18872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64.700590000000005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3.2290000000000001</c:v>
                </c:pt>
                <c:pt idx="1">
                  <c:v>13.085000000000001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5.6459484</c:v>
                </c:pt>
                <c:pt idx="1">
                  <c:v>6.7664676000000004</c:v>
                </c:pt>
                <c:pt idx="2">
                  <c:v>8.7667789999999997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312.58449999999999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14.815735999999999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81.489999999999995</c:v>
                </c:pt>
                <c:pt idx="1">
                  <c:v>6.399</c:v>
                </c:pt>
                <c:pt idx="2">
                  <c:v>12.111000000000001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1772.4775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273.0874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1.2738518999999999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3254.9915000000001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11.141700999999999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1.2967753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151.44785999999999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0.93430369999999996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12.048066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1.2967753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377.69896999999997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4.2071047000000004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배옥순, ID : H1900181)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10:25:35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1" t="s">
        <v>198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9" t="s">
        <v>57</v>
      </c>
      <c r="B4" s="69"/>
      <c r="C4" s="69"/>
      <c r="D4" s="47"/>
      <c r="E4" s="66" t="s">
        <v>199</v>
      </c>
      <c r="F4" s="67"/>
      <c r="G4" s="67"/>
      <c r="H4" s="68"/>
      <c r="I4" s="47"/>
      <c r="J4" s="66" t="s">
        <v>200</v>
      </c>
      <c r="K4" s="67"/>
      <c r="L4" s="68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1772.4775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49.12527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17.099663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81.489999999999995</v>
      </c>
      <c r="G8" s="60">
        <f>'DRIs DATA 입력'!G8</f>
        <v>6.399</v>
      </c>
      <c r="H8" s="60">
        <f>'DRIs DATA 입력'!H8</f>
        <v>12.111000000000001</v>
      </c>
      <c r="I8" s="47"/>
      <c r="J8" s="60" t="s">
        <v>217</v>
      </c>
      <c r="K8" s="60">
        <f>'DRIs DATA 입력'!K8</f>
        <v>3.2290000000000001</v>
      </c>
      <c r="L8" s="60">
        <f>'DRIs DATA 입력'!L8</f>
        <v>13.085000000000001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312.58449999999999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14.815735999999999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1.2738518999999999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151.44785999999999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130.06581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1.3409306000000001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0.93430369999999996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12.048066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1.2967753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377.69896999999997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4.2071047000000004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1.5677285000000001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3.647856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273.0874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878.2749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3254.9915000000001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2263.1323000000002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41.880830000000003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122.36306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7"/>
    </row>
    <row r="44" spans="1:68" x14ac:dyDescent="0.3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11.141700999999999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8.3054780000000008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610.50040000000001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5.6703164999999996E-3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3.5927311999999998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112.18872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64.700590000000005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277</v>
      </c>
      <c r="B1" s="62" t="s">
        <v>333</v>
      </c>
      <c r="G1" s="63" t="s">
        <v>278</v>
      </c>
      <c r="H1" s="62" t="s">
        <v>334</v>
      </c>
    </row>
    <row r="3" spans="1:27" x14ac:dyDescent="0.3">
      <c r="A3" s="70" t="s">
        <v>279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47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51</v>
      </c>
      <c r="G5" s="65" t="s">
        <v>286</v>
      </c>
      <c r="H5" s="65" t="s">
        <v>47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1600</v>
      </c>
      <c r="C6" s="65">
        <v>1772.4775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45</v>
      </c>
      <c r="Q6" s="65">
        <v>0</v>
      </c>
      <c r="R6" s="65">
        <v>0</v>
      </c>
      <c r="S6" s="65">
        <v>49.12527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17.099663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81.489999999999995</v>
      </c>
      <c r="G8" s="65">
        <v>6.399</v>
      </c>
      <c r="H8" s="65">
        <v>12.111000000000001</v>
      </c>
      <c r="J8" s="65" t="s">
        <v>297</v>
      </c>
      <c r="K8" s="65">
        <v>3.2290000000000001</v>
      </c>
      <c r="L8" s="65">
        <v>13.085000000000001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410</v>
      </c>
      <c r="C16" s="65">
        <v>550</v>
      </c>
      <c r="D16" s="65">
        <v>0</v>
      </c>
      <c r="E16" s="65">
        <v>3000</v>
      </c>
      <c r="F16" s="65">
        <v>312.58449999999999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14.815735999999999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1.2738518999999999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151.44785999999999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130.06581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1.3409306000000001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0.93430369999999996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12.048066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1.2967753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377.69896999999997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4.2071047000000004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1.5677285000000001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3.647856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4"/>
      <c r="BL33" s="64"/>
      <c r="BM33" s="64"/>
      <c r="BN33" s="64"/>
      <c r="BO33" s="64"/>
      <c r="BP33" s="64"/>
    </row>
    <row r="34" spans="1:68" x14ac:dyDescent="0.3">
      <c r="A34" s="69" t="s">
        <v>178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179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273.0874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878.2749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3254.9915000000001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2263.1323000000002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41.880830000000003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122.36306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11.141700999999999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8.3054780000000008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610.50040000000001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5.6703164999999996E-3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3.5927311999999998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112.18872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64.700590000000005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335</v>
      </c>
      <c r="B2" s="62" t="s">
        <v>336</v>
      </c>
      <c r="C2" s="62" t="s">
        <v>276</v>
      </c>
      <c r="D2" s="62">
        <v>70</v>
      </c>
      <c r="E2" s="62">
        <v>1772.4775</v>
      </c>
      <c r="F2" s="62">
        <v>330.53354000000002</v>
      </c>
      <c r="G2" s="62">
        <v>25.955908000000001</v>
      </c>
      <c r="H2" s="62">
        <v>16.867239000000001</v>
      </c>
      <c r="I2" s="62">
        <v>9.0886689999999994</v>
      </c>
      <c r="J2" s="62">
        <v>49.12527</v>
      </c>
      <c r="K2" s="62">
        <v>36.725819999999999</v>
      </c>
      <c r="L2" s="62">
        <v>12.399449000000001</v>
      </c>
      <c r="M2" s="62">
        <v>17.099663</v>
      </c>
      <c r="N2" s="62">
        <v>1.7876413</v>
      </c>
      <c r="O2" s="62">
        <v>8.1178139999999992</v>
      </c>
      <c r="P2" s="62">
        <v>596.46172999999999</v>
      </c>
      <c r="Q2" s="62">
        <v>15.071439</v>
      </c>
      <c r="R2" s="62">
        <v>312.58449999999999</v>
      </c>
      <c r="S2" s="62">
        <v>79.651780000000002</v>
      </c>
      <c r="T2" s="62">
        <v>2795.1925999999999</v>
      </c>
      <c r="U2" s="62">
        <v>1.2738518999999999</v>
      </c>
      <c r="V2" s="62">
        <v>14.815735999999999</v>
      </c>
      <c r="W2" s="62">
        <v>151.44785999999999</v>
      </c>
      <c r="X2" s="62">
        <v>130.06581</v>
      </c>
      <c r="Y2" s="62">
        <v>1.3409306000000001</v>
      </c>
      <c r="Z2" s="62">
        <v>0.93430369999999996</v>
      </c>
      <c r="AA2" s="62">
        <v>12.048066</v>
      </c>
      <c r="AB2" s="62">
        <v>1.2967753</v>
      </c>
      <c r="AC2" s="62">
        <v>377.69896999999997</v>
      </c>
      <c r="AD2" s="62">
        <v>4.2071047000000004</v>
      </c>
      <c r="AE2" s="62">
        <v>1.5677285000000001</v>
      </c>
      <c r="AF2" s="62">
        <v>3.647856</v>
      </c>
      <c r="AG2" s="62">
        <v>273.0874</v>
      </c>
      <c r="AH2" s="62">
        <v>209.5395</v>
      </c>
      <c r="AI2" s="62">
        <v>63.547882000000001</v>
      </c>
      <c r="AJ2" s="62">
        <v>878.2749</v>
      </c>
      <c r="AK2" s="62">
        <v>3254.9915000000001</v>
      </c>
      <c r="AL2" s="62">
        <v>41.880830000000003</v>
      </c>
      <c r="AM2" s="62">
        <v>2263.1323000000002</v>
      </c>
      <c r="AN2" s="62">
        <v>122.36306</v>
      </c>
      <c r="AO2" s="62">
        <v>11.141700999999999</v>
      </c>
      <c r="AP2" s="62">
        <v>9.7000829999999993</v>
      </c>
      <c r="AQ2" s="62">
        <v>1.4416180999999999</v>
      </c>
      <c r="AR2" s="62">
        <v>8.3054780000000008</v>
      </c>
      <c r="AS2" s="62">
        <v>610.50040000000001</v>
      </c>
      <c r="AT2" s="62">
        <v>5.6703164999999996E-3</v>
      </c>
      <c r="AU2" s="62">
        <v>3.5927311999999998</v>
      </c>
      <c r="AV2" s="62">
        <v>112.18872</v>
      </c>
      <c r="AW2" s="62">
        <v>64.700590000000005</v>
      </c>
      <c r="AX2" s="62">
        <v>6.8972446000000007E-2</v>
      </c>
      <c r="AY2" s="62">
        <v>0.58271545000000002</v>
      </c>
      <c r="AZ2" s="62">
        <v>164.27645999999999</v>
      </c>
      <c r="BA2" s="62">
        <v>21.200009999999999</v>
      </c>
      <c r="BB2" s="62">
        <v>5.6459484</v>
      </c>
      <c r="BC2" s="62">
        <v>6.7664676000000004</v>
      </c>
      <c r="BD2" s="62">
        <v>8.7667789999999997</v>
      </c>
      <c r="BE2" s="62">
        <v>0.51172775000000004</v>
      </c>
      <c r="BF2" s="62">
        <v>3.0850409999999999</v>
      </c>
      <c r="BG2" s="62">
        <v>4.5795576000000001E-4</v>
      </c>
      <c r="BH2" s="62">
        <v>7.0121180000000003E-4</v>
      </c>
      <c r="BI2" s="62">
        <v>1.0938428000000001E-3</v>
      </c>
      <c r="BJ2" s="62">
        <v>1.7169591000000001E-2</v>
      </c>
      <c r="BK2" s="62">
        <v>3.5227366999999997E-5</v>
      </c>
      <c r="BL2" s="62">
        <v>8.3316580000000001E-2</v>
      </c>
      <c r="BM2" s="62">
        <v>1.2044849</v>
      </c>
      <c r="BN2" s="62">
        <v>0.33751619999999999</v>
      </c>
      <c r="BO2" s="62">
        <v>28.915303999999999</v>
      </c>
      <c r="BP2" s="62">
        <v>3.8108436999999999</v>
      </c>
      <c r="BQ2" s="62">
        <v>8.1103769999999997</v>
      </c>
      <c r="BR2" s="62">
        <v>33.346553999999998</v>
      </c>
      <c r="BS2" s="62">
        <v>25.090596999999999</v>
      </c>
      <c r="BT2" s="62">
        <v>5.2874793999999996</v>
      </c>
      <c r="BU2" s="62">
        <v>7.3224835999999998E-4</v>
      </c>
      <c r="BV2" s="62">
        <v>1.1140862E-2</v>
      </c>
      <c r="BW2" s="62">
        <v>0.32739636</v>
      </c>
      <c r="BX2" s="62">
        <v>0.54242604999999999</v>
      </c>
      <c r="BY2" s="62">
        <v>5.7509409999999997E-2</v>
      </c>
      <c r="BZ2" s="62">
        <v>4.9240340000000001E-4</v>
      </c>
      <c r="CA2" s="62">
        <v>0.5896846</v>
      </c>
      <c r="CB2" s="62">
        <v>3.9781922999999999E-3</v>
      </c>
      <c r="CC2" s="62">
        <v>3.0393401E-2</v>
      </c>
      <c r="CD2" s="62">
        <v>0.43126502999999999</v>
      </c>
      <c r="CE2" s="62">
        <v>2.8337527000000001E-2</v>
      </c>
      <c r="CF2" s="62">
        <v>4.6182647E-2</v>
      </c>
      <c r="CG2" s="62">
        <v>0</v>
      </c>
      <c r="CH2" s="62">
        <v>5.3860936E-3</v>
      </c>
      <c r="CI2" s="62">
        <v>2.5329929999999999E-3</v>
      </c>
      <c r="CJ2" s="62">
        <v>1.0503647</v>
      </c>
      <c r="CK2" s="62">
        <v>6.3672666000000001E-3</v>
      </c>
      <c r="CL2" s="62">
        <v>0.25047415000000001</v>
      </c>
      <c r="CM2" s="62">
        <v>1.1559482999999999</v>
      </c>
      <c r="CN2" s="62">
        <v>1556.7440999999999</v>
      </c>
      <c r="CO2" s="62">
        <v>2631.7559000000001</v>
      </c>
      <c r="CP2" s="62">
        <v>955.8424</v>
      </c>
      <c r="CQ2" s="62">
        <v>465.80565999999999</v>
      </c>
      <c r="CR2" s="62">
        <v>294.89249999999998</v>
      </c>
      <c r="CS2" s="62">
        <v>386.42514</v>
      </c>
      <c r="CT2" s="62">
        <v>1498.3296</v>
      </c>
      <c r="CU2" s="62">
        <v>695.63793999999996</v>
      </c>
      <c r="CV2" s="62">
        <v>1245.8657000000001</v>
      </c>
      <c r="CW2" s="62">
        <v>734.55399999999997</v>
      </c>
      <c r="CX2" s="62">
        <v>254.82418999999999</v>
      </c>
      <c r="CY2" s="62">
        <v>2215.8809999999999</v>
      </c>
      <c r="CZ2" s="62">
        <v>777.87836000000004</v>
      </c>
      <c r="DA2" s="62">
        <v>2108.1887000000002</v>
      </c>
      <c r="DB2" s="62">
        <v>2411.9969999999998</v>
      </c>
      <c r="DC2" s="62">
        <v>2734.9177</v>
      </c>
      <c r="DD2" s="62">
        <v>4219.43</v>
      </c>
      <c r="DE2" s="62">
        <v>718.80470000000003</v>
      </c>
      <c r="DF2" s="62">
        <v>2965.3154</v>
      </c>
      <c r="DG2" s="62">
        <v>958.57665999999995</v>
      </c>
      <c r="DH2" s="62">
        <v>32.765810000000002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21.200009999999999</v>
      </c>
      <c r="B6">
        <f>BB2</f>
        <v>5.6459484</v>
      </c>
      <c r="C6">
        <f>BC2</f>
        <v>6.7664676000000004</v>
      </c>
      <c r="D6">
        <f>BD2</f>
        <v>8.7667789999999997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2" t="s">
        <v>37</v>
      </c>
      <c r="F1" s="72"/>
      <c r="G1" s="72" t="s">
        <v>38</v>
      </c>
      <c r="H1" s="72"/>
      <c r="I1" s="52" t="s">
        <v>39</v>
      </c>
    </row>
    <row r="2" spans="1:9" x14ac:dyDescent="0.3">
      <c r="A2" s="55" t="s">
        <v>256</v>
      </c>
      <c r="B2" s="56">
        <v>18307</v>
      </c>
      <c r="C2" s="57">
        <f ca="1">YEAR(TODAY())-YEAR(B2)+IF(TODAY()&gt;=DATE(YEAR(TODAY()),MONTH(B2),DAY(B2)),0,-1)</f>
        <v>70</v>
      </c>
      <c r="E2" s="53">
        <v>156</v>
      </c>
      <c r="F2" s="54" t="s">
        <v>40</v>
      </c>
      <c r="G2" s="53">
        <v>62</v>
      </c>
      <c r="H2" s="52" t="s">
        <v>42</v>
      </c>
      <c r="I2" s="72">
        <f>ROUND(G3/E3^2,1)</f>
        <v>25.5</v>
      </c>
    </row>
    <row r="3" spans="1:9" x14ac:dyDescent="0.3">
      <c r="E3" s="52">
        <f>E2/100</f>
        <v>1.56</v>
      </c>
      <c r="F3" s="52" t="s">
        <v>41</v>
      </c>
      <c r="G3" s="52">
        <f>G2</f>
        <v>62</v>
      </c>
      <c r="H3" s="52" t="s">
        <v>42</v>
      </c>
      <c r="I3" s="72"/>
    </row>
    <row r="4" spans="1:9" x14ac:dyDescent="0.3">
      <c r="A4" t="s">
        <v>274</v>
      </c>
    </row>
    <row r="5" spans="1:9" x14ac:dyDescent="0.3">
      <c r="B5" s="61">
        <v>43934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배옥순, ID : H1900181)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10:25:35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5" t="s">
        <v>30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</row>
    <row r="6" spans="1:19" ht="18" customHeight="1" x14ac:dyDescent="0.3"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8" customHeight="1" x14ac:dyDescent="0.3"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5" t="s">
        <v>31</v>
      </c>
      <c r="D10" s="145"/>
      <c r="E10" s="146"/>
      <c r="F10" s="144">
        <f>'개인정보 및 신체계측 입력'!B5</f>
        <v>43934</v>
      </c>
      <c r="G10" s="109"/>
      <c r="H10" s="109"/>
      <c r="I10" s="109"/>
      <c r="K10" s="105" t="s">
        <v>34</v>
      </c>
      <c r="L10" s="106"/>
      <c r="M10" s="105" t="s">
        <v>35</v>
      </c>
      <c r="N10" s="106"/>
      <c r="O10" s="105" t="s">
        <v>36</v>
      </c>
      <c r="P10" s="105"/>
      <c r="Q10" s="105"/>
      <c r="R10" s="105"/>
      <c r="S10" s="105"/>
    </row>
    <row r="11" spans="1:19" ht="18" customHeight="1" thickBot="1" x14ac:dyDescent="0.35">
      <c r="C11" s="149"/>
      <c r="D11" s="149"/>
      <c r="E11" s="150"/>
      <c r="F11" s="110"/>
      <c r="G11" s="110"/>
      <c r="H11" s="110"/>
      <c r="I11" s="11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145" t="s">
        <v>33</v>
      </c>
      <c r="D12" s="145"/>
      <c r="E12" s="146"/>
      <c r="F12" s="151">
        <f ca="1">'개인정보 및 신체계측 입력'!C2</f>
        <v>70</v>
      </c>
      <c r="G12" s="151"/>
      <c r="H12" s="151"/>
      <c r="I12" s="151"/>
      <c r="K12" s="122">
        <f>'개인정보 및 신체계측 입력'!E2</f>
        <v>156</v>
      </c>
      <c r="L12" s="123"/>
      <c r="M12" s="116">
        <f>'개인정보 및 신체계측 입력'!G2</f>
        <v>62</v>
      </c>
      <c r="N12" s="117"/>
      <c r="O12" s="112" t="s">
        <v>272</v>
      </c>
      <c r="P12" s="106"/>
      <c r="Q12" s="109">
        <f>'개인정보 및 신체계측 입력'!I2</f>
        <v>25.5</v>
      </c>
      <c r="R12" s="109"/>
      <c r="S12" s="109"/>
    </row>
    <row r="13" spans="1:19" ht="18" customHeight="1" thickBot="1" x14ac:dyDescent="0.35">
      <c r="C13" s="147"/>
      <c r="D13" s="147"/>
      <c r="E13" s="148"/>
      <c r="F13" s="152"/>
      <c r="G13" s="152"/>
      <c r="H13" s="152"/>
      <c r="I13" s="152"/>
      <c r="K13" s="124"/>
      <c r="L13" s="125"/>
      <c r="M13" s="118"/>
      <c r="N13" s="119"/>
      <c r="O13" s="113"/>
      <c r="P13" s="114"/>
      <c r="Q13" s="110"/>
      <c r="R13" s="110"/>
      <c r="S13" s="110"/>
    </row>
    <row r="14" spans="1:19" ht="18" customHeight="1" x14ac:dyDescent="0.3">
      <c r="C14" s="149" t="s">
        <v>32</v>
      </c>
      <c r="D14" s="149"/>
      <c r="E14" s="150"/>
      <c r="F14" s="110" t="str">
        <f>MID('DRIs DATA'!B1,28,3)</f>
        <v>배옥순</v>
      </c>
      <c r="G14" s="110"/>
      <c r="H14" s="110"/>
      <c r="I14" s="110"/>
      <c r="K14" s="124"/>
      <c r="L14" s="125"/>
      <c r="M14" s="118"/>
      <c r="N14" s="119"/>
      <c r="O14" s="113"/>
      <c r="P14" s="114"/>
      <c r="Q14" s="110"/>
      <c r="R14" s="110"/>
      <c r="S14" s="110"/>
    </row>
    <row r="15" spans="1:19" ht="18" customHeight="1" thickBot="1" x14ac:dyDescent="0.35">
      <c r="C15" s="147"/>
      <c r="D15" s="147"/>
      <c r="E15" s="148"/>
      <c r="F15" s="111"/>
      <c r="G15" s="111"/>
      <c r="H15" s="111"/>
      <c r="I15" s="111"/>
      <c r="K15" s="126"/>
      <c r="L15" s="127"/>
      <c r="M15" s="120"/>
      <c r="N15" s="121"/>
      <c r="O15" s="115"/>
      <c r="P15" s="108"/>
      <c r="Q15" s="111"/>
      <c r="R15" s="111"/>
      <c r="S15" s="11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8" t="s">
        <v>43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90"/>
    </row>
    <row r="20" spans="2:20" ht="18" customHeight="1" thickBot="1" x14ac:dyDescent="0.35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81.489999999999995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6.399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8" t="s">
        <v>185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6"/>
    </row>
    <row r="43" spans="2:20" ht="18" customHeight="1" x14ac:dyDescent="0.3">
      <c r="B43" s="6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6"/>
    </row>
    <row r="44" spans="2:20" ht="18" customHeight="1" thickBot="1" x14ac:dyDescent="0.35">
      <c r="B44" s="6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12.111000000000001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8" t="s">
        <v>184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6"/>
    </row>
    <row r="48" spans="2:20" ht="18" customHeight="1" thickBot="1" x14ac:dyDescent="0.35">
      <c r="B48" s="6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8" t="s">
        <v>192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0"/>
    </row>
    <row r="54" spans="1:20" ht="18" customHeight="1" thickBot="1" x14ac:dyDescent="0.35"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7" t="s">
        <v>165</v>
      </c>
      <c r="D69" s="157"/>
      <c r="E69" s="157"/>
      <c r="F69" s="157"/>
      <c r="G69" s="157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9" t="s">
        <v>166</v>
      </c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7" t="s">
        <v>52</v>
      </c>
      <c r="D72" s="157"/>
      <c r="E72" s="157"/>
      <c r="F72" s="157"/>
      <c r="G72" s="157"/>
      <c r="H72" s="39"/>
      <c r="I72" s="141" t="s">
        <v>53</v>
      </c>
      <c r="J72" s="141"/>
      <c r="K72" s="37">
        <f>ROUND('DRIs DATA'!L8,1)</f>
        <v>13.1</v>
      </c>
      <c r="L72" s="37" t="s">
        <v>54</v>
      </c>
      <c r="M72" s="37">
        <f>ROUND('DRIs DATA'!K8,1)</f>
        <v>3.2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8" t="s">
        <v>182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6"/>
      <c r="U73" s="13"/>
    </row>
    <row r="74" spans="2:21" ht="18" customHeight="1" thickBot="1" x14ac:dyDescent="0.35">
      <c r="B74" s="6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8" t="s">
        <v>193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0"/>
    </row>
    <row r="78" spans="2:21" ht="18" customHeight="1" thickBot="1" x14ac:dyDescent="0.35"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1" t="s">
        <v>169</v>
      </c>
      <c r="C80" s="101"/>
      <c r="D80" s="101"/>
      <c r="E80" s="101"/>
      <c r="F80" s="21"/>
      <c r="G80" s="21"/>
      <c r="H80" s="21"/>
      <c r="L80" s="101" t="s">
        <v>173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269</v>
      </c>
      <c r="C93" s="131"/>
      <c r="D93" s="131"/>
      <c r="E93" s="131"/>
      <c r="F93" s="131"/>
      <c r="G93" s="131"/>
      <c r="H93" s="131"/>
      <c r="I93" s="131"/>
      <c r="J93" s="132"/>
      <c r="L93" s="130" t="s">
        <v>176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136" t="s">
        <v>172</v>
      </c>
      <c r="C94" s="134"/>
      <c r="D94" s="134"/>
      <c r="E94" s="134"/>
      <c r="F94" s="94">
        <f>ROUND('DRIs DATA'!F16/'DRIs DATA'!C16*100,2)</f>
        <v>41.68</v>
      </c>
      <c r="G94" s="94"/>
      <c r="H94" s="134" t="s">
        <v>168</v>
      </c>
      <c r="I94" s="134"/>
      <c r="J94" s="135"/>
      <c r="L94" s="136" t="s">
        <v>172</v>
      </c>
      <c r="M94" s="134"/>
      <c r="N94" s="134"/>
      <c r="O94" s="134"/>
      <c r="P94" s="134"/>
      <c r="Q94" s="23">
        <f>ROUND('DRIs DATA'!M16/'DRIs DATA'!K16*100,2)</f>
        <v>123.46</v>
      </c>
      <c r="R94" s="134" t="s">
        <v>168</v>
      </c>
      <c r="S94" s="134"/>
      <c r="T94" s="135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6" t="s">
        <v>181</v>
      </c>
      <c r="C96" s="77"/>
      <c r="D96" s="77"/>
      <c r="E96" s="77"/>
      <c r="F96" s="77"/>
      <c r="G96" s="77"/>
      <c r="H96" s="77"/>
      <c r="I96" s="77"/>
      <c r="J96" s="78"/>
      <c r="L96" s="82" t="s">
        <v>174</v>
      </c>
      <c r="M96" s="83"/>
      <c r="N96" s="83"/>
      <c r="O96" s="83"/>
      <c r="P96" s="83"/>
      <c r="Q96" s="83"/>
      <c r="R96" s="83"/>
      <c r="S96" s="83"/>
      <c r="T96" s="84"/>
    </row>
    <row r="97" spans="2:21" ht="18" customHeight="1" x14ac:dyDescent="0.3">
      <c r="B97" s="76"/>
      <c r="C97" s="77"/>
      <c r="D97" s="77"/>
      <c r="E97" s="77"/>
      <c r="F97" s="77"/>
      <c r="G97" s="77"/>
      <c r="H97" s="77"/>
      <c r="I97" s="77"/>
      <c r="J97" s="78"/>
      <c r="L97" s="82"/>
      <c r="M97" s="83"/>
      <c r="N97" s="83"/>
      <c r="O97" s="83"/>
      <c r="P97" s="83"/>
      <c r="Q97" s="83"/>
      <c r="R97" s="83"/>
      <c r="S97" s="83"/>
      <c r="T97" s="84"/>
    </row>
    <row r="98" spans="2:21" ht="18" customHeight="1" x14ac:dyDescent="0.3">
      <c r="B98" s="76"/>
      <c r="C98" s="77"/>
      <c r="D98" s="77"/>
      <c r="E98" s="77"/>
      <c r="F98" s="77"/>
      <c r="G98" s="77"/>
      <c r="H98" s="77"/>
      <c r="I98" s="77"/>
      <c r="J98" s="78"/>
      <c r="L98" s="82"/>
      <c r="M98" s="83"/>
      <c r="N98" s="83"/>
      <c r="O98" s="83"/>
      <c r="P98" s="83"/>
      <c r="Q98" s="83"/>
      <c r="R98" s="83"/>
      <c r="S98" s="83"/>
      <c r="T98" s="84"/>
    </row>
    <row r="99" spans="2:21" ht="18" customHeight="1" x14ac:dyDescent="0.3">
      <c r="B99" s="76"/>
      <c r="C99" s="77"/>
      <c r="D99" s="77"/>
      <c r="E99" s="77"/>
      <c r="F99" s="77"/>
      <c r="G99" s="77"/>
      <c r="H99" s="77"/>
      <c r="I99" s="77"/>
      <c r="J99" s="78"/>
      <c r="L99" s="82"/>
      <c r="M99" s="83"/>
      <c r="N99" s="83"/>
      <c r="O99" s="83"/>
      <c r="P99" s="83"/>
      <c r="Q99" s="83"/>
      <c r="R99" s="83"/>
      <c r="S99" s="83"/>
      <c r="T99" s="84"/>
    </row>
    <row r="100" spans="2:21" ht="18" customHeight="1" x14ac:dyDescent="0.3">
      <c r="B100" s="76"/>
      <c r="C100" s="77"/>
      <c r="D100" s="77"/>
      <c r="E100" s="77"/>
      <c r="F100" s="77"/>
      <c r="G100" s="77"/>
      <c r="H100" s="77"/>
      <c r="I100" s="77"/>
      <c r="J100" s="78"/>
      <c r="L100" s="82"/>
      <c r="M100" s="83"/>
      <c r="N100" s="83"/>
      <c r="O100" s="83"/>
      <c r="P100" s="83"/>
      <c r="Q100" s="83"/>
      <c r="R100" s="83"/>
      <c r="S100" s="83"/>
      <c r="T100" s="84"/>
      <c r="U100" s="17"/>
    </row>
    <row r="101" spans="2:21" ht="18" customHeight="1" thickBot="1" x14ac:dyDescent="0.35">
      <c r="B101" s="79"/>
      <c r="C101" s="80"/>
      <c r="D101" s="80"/>
      <c r="E101" s="80"/>
      <c r="F101" s="80"/>
      <c r="G101" s="80"/>
      <c r="H101" s="80"/>
      <c r="I101" s="80"/>
      <c r="J101" s="81"/>
      <c r="L101" s="85"/>
      <c r="M101" s="86"/>
      <c r="N101" s="86"/>
      <c r="O101" s="86"/>
      <c r="P101" s="86"/>
      <c r="Q101" s="86"/>
      <c r="R101" s="86"/>
      <c r="S101" s="86"/>
      <c r="T101" s="87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8" t="s">
        <v>194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90"/>
    </row>
    <row r="105" spans="2:21" ht="18" customHeight="1" thickBot="1" x14ac:dyDescent="0.35"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3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1" t="s">
        <v>170</v>
      </c>
      <c r="C107" s="101"/>
      <c r="D107" s="101"/>
      <c r="E107" s="101"/>
      <c r="F107" s="6"/>
      <c r="G107" s="6"/>
      <c r="H107" s="6"/>
      <c r="I107" s="6"/>
      <c r="L107" s="101" t="s">
        <v>271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2" t="s">
        <v>265</v>
      </c>
      <c r="C120" s="103"/>
      <c r="D120" s="103"/>
      <c r="E120" s="103"/>
      <c r="F120" s="103"/>
      <c r="G120" s="103"/>
      <c r="H120" s="103"/>
      <c r="I120" s="103"/>
      <c r="J120" s="104"/>
      <c r="L120" s="102" t="s">
        <v>266</v>
      </c>
      <c r="M120" s="103"/>
      <c r="N120" s="103"/>
      <c r="O120" s="103"/>
      <c r="P120" s="103"/>
      <c r="Q120" s="103"/>
      <c r="R120" s="103"/>
      <c r="S120" s="103"/>
      <c r="T120" s="104"/>
    </row>
    <row r="121" spans="2:20" ht="18" customHeight="1" x14ac:dyDescent="0.3">
      <c r="B121" s="44" t="s">
        <v>172</v>
      </c>
      <c r="C121" s="16"/>
      <c r="D121" s="16"/>
      <c r="E121" s="15"/>
      <c r="F121" s="94">
        <f>ROUND('DRIs DATA'!F26/'DRIs DATA'!C26*100,2)</f>
        <v>130.07</v>
      </c>
      <c r="G121" s="94"/>
      <c r="H121" s="134" t="s">
        <v>167</v>
      </c>
      <c r="I121" s="134"/>
      <c r="J121" s="135"/>
      <c r="L121" s="43" t="s">
        <v>172</v>
      </c>
      <c r="M121" s="20"/>
      <c r="N121" s="20"/>
      <c r="O121" s="23"/>
      <c r="P121" s="6"/>
      <c r="Q121" s="59">
        <f>ROUND('DRIs DATA'!AH26/'DRIs DATA'!AE26*100,2)</f>
        <v>86.45</v>
      </c>
      <c r="R121" s="134" t="s">
        <v>167</v>
      </c>
      <c r="S121" s="134"/>
      <c r="T121" s="135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5" t="s">
        <v>175</v>
      </c>
      <c r="C123" s="96"/>
      <c r="D123" s="96"/>
      <c r="E123" s="96"/>
      <c r="F123" s="96"/>
      <c r="G123" s="96"/>
      <c r="H123" s="96"/>
      <c r="I123" s="96"/>
      <c r="J123" s="97"/>
      <c r="L123" s="95" t="s">
        <v>270</v>
      </c>
      <c r="M123" s="96"/>
      <c r="N123" s="96"/>
      <c r="O123" s="96"/>
      <c r="P123" s="96"/>
      <c r="Q123" s="96"/>
      <c r="R123" s="96"/>
      <c r="S123" s="96"/>
      <c r="T123" s="97"/>
    </row>
    <row r="124" spans="2:20" ht="18" customHeight="1" x14ac:dyDescent="0.3">
      <c r="B124" s="95"/>
      <c r="C124" s="96"/>
      <c r="D124" s="96"/>
      <c r="E124" s="96"/>
      <c r="F124" s="96"/>
      <c r="G124" s="96"/>
      <c r="H124" s="96"/>
      <c r="I124" s="96"/>
      <c r="J124" s="97"/>
      <c r="L124" s="95"/>
      <c r="M124" s="96"/>
      <c r="N124" s="96"/>
      <c r="O124" s="96"/>
      <c r="P124" s="96"/>
      <c r="Q124" s="96"/>
      <c r="R124" s="96"/>
      <c r="S124" s="96"/>
      <c r="T124" s="97"/>
    </row>
    <row r="125" spans="2:20" ht="18" customHeight="1" x14ac:dyDescent="0.3">
      <c r="B125" s="95"/>
      <c r="C125" s="96"/>
      <c r="D125" s="96"/>
      <c r="E125" s="96"/>
      <c r="F125" s="96"/>
      <c r="G125" s="96"/>
      <c r="H125" s="96"/>
      <c r="I125" s="96"/>
      <c r="J125" s="97"/>
      <c r="L125" s="95"/>
      <c r="M125" s="96"/>
      <c r="N125" s="96"/>
      <c r="O125" s="96"/>
      <c r="P125" s="96"/>
      <c r="Q125" s="96"/>
      <c r="R125" s="96"/>
      <c r="S125" s="96"/>
      <c r="T125" s="97"/>
    </row>
    <row r="126" spans="2:20" ht="18" customHeight="1" x14ac:dyDescent="0.3">
      <c r="B126" s="95"/>
      <c r="C126" s="96"/>
      <c r="D126" s="96"/>
      <c r="E126" s="96"/>
      <c r="F126" s="96"/>
      <c r="G126" s="96"/>
      <c r="H126" s="96"/>
      <c r="I126" s="96"/>
      <c r="J126" s="97"/>
      <c r="L126" s="95"/>
      <c r="M126" s="96"/>
      <c r="N126" s="96"/>
      <c r="O126" s="96"/>
      <c r="P126" s="96"/>
      <c r="Q126" s="96"/>
      <c r="R126" s="96"/>
      <c r="S126" s="96"/>
      <c r="T126" s="97"/>
    </row>
    <row r="127" spans="2:20" ht="18" customHeight="1" x14ac:dyDescent="0.3">
      <c r="B127" s="95"/>
      <c r="C127" s="96"/>
      <c r="D127" s="96"/>
      <c r="E127" s="96"/>
      <c r="F127" s="96"/>
      <c r="G127" s="96"/>
      <c r="H127" s="96"/>
      <c r="I127" s="96"/>
      <c r="J127" s="97"/>
      <c r="L127" s="95"/>
      <c r="M127" s="96"/>
      <c r="N127" s="96"/>
      <c r="O127" s="96"/>
      <c r="P127" s="96"/>
      <c r="Q127" s="96"/>
      <c r="R127" s="96"/>
      <c r="S127" s="96"/>
      <c r="T127" s="97"/>
    </row>
    <row r="128" spans="2:20" ht="17.25" thickBot="1" x14ac:dyDescent="0.35">
      <c r="B128" s="98"/>
      <c r="C128" s="99"/>
      <c r="D128" s="99"/>
      <c r="E128" s="99"/>
      <c r="F128" s="99"/>
      <c r="G128" s="99"/>
      <c r="H128" s="99"/>
      <c r="I128" s="99"/>
      <c r="J128" s="100"/>
      <c r="L128" s="98"/>
      <c r="M128" s="99"/>
      <c r="N128" s="99"/>
      <c r="O128" s="99"/>
      <c r="P128" s="99"/>
      <c r="Q128" s="99"/>
      <c r="R128" s="99"/>
      <c r="S128" s="99"/>
      <c r="T128" s="10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8" t="s">
        <v>263</v>
      </c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90"/>
      <c r="N130" s="58"/>
      <c r="O130" s="88" t="s">
        <v>264</v>
      </c>
      <c r="P130" s="89"/>
      <c r="Q130" s="89"/>
      <c r="R130" s="89"/>
      <c r="S130" s="89"/>
      <c r="T130" s="90"/>
    </row>
    <row r="131" spans="2:21" ht="18" customHeight="1" thickBot="1" x14ac:dyDescent="0.35"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3"/>
      <c r="N131" s="58"/>
      <c r="O131" s="91"/>
      <c r="P131" s="92"/>
      <c r="Q131" s="92"/>
      <c r="R131" s="92"/>
      <c r="S131" s="92"/>
      <c r="T131" s="9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8" t="s">
        <v>195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90"/>
    </row>
    <row r="156" spans="2:21" ht="18" customHeight="1" thickBot="1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3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1" t="s">
        <v>178</v>
      </c>
      <c r="C158" s="101"/>
      <c r="D158" s="101"/>
      <c r="E158" s="6"/>
      <c r="F158" s="6"/>
      <c r="G158" s="6"/>
      <c r="H158" s="6"/>
      <c r="I158" s="6"/>
      <c r="L158" s="101" t="s">
        <v>179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2" t="s">
        <v>267</v>
      </c>
      <c r="C171" s="103"/>
      <c r="D171" s="103"/>
      <c r="E171" s="103"/>
      <c r="F171" s="103"/>
      <c r="G171" s="103"/>
      <c r="H171" s="103"/>
      <c r="I171" s="103"/>
      <c r="J171" s="104"/>
      <c r="L171" s="102" t="s">
        <v>177</v>
      </c>
      <c r="M171" s="103"/>
      <c r="N171" s="103"/>
      <c r="O171" s="103"/>
      <c r="P171" s="103"/>
      <c r="Q171" s="103"/>
      <c r="R171" s="103"/>
      <c r="S171" s="104"/>
    </row>
    <row r="172" spans="2:19" ht="18" customHeight="1" x14ac:dyDescent="0.3">
      <c r="B172" s="43" t="s">
        <v>172</v>
      </c>
      <c r="C172" s="20"/>
      <c r="D172" s="20"/>
      <c r="E172" s="6"/>
      <c r="F172" s="94">
        <f>ROUND('DRIs DATA'!F36/'DRIs DATA'!C36*100,2)</f>
        <v>34.14</v>
      </c>
      <c r="G172" s="94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217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5" t="s">
        <v>186</v>
      </c>
      <c r="C174" s="96"/>
      <c r="D174" s="96"/>
      <c r="E174" s="96"/>
      <c r="F174" s="96"/>
      <c r="G174" s="96"/>
      <c r="H174" s="96"/>
      <c r="I174" s="96"/>
      <c r="J174" s="97"/>
      <c r="L174" s="95" t="s">
        <v>188</v>
      </c>
      <c r="M174" s="96"/>
      <c r="N174" s="96"/>
      <c r="O174" s="96"/>
      <c r="P174" s="96"/>
      <c r="Q174" s="96"/>
      <c r="R174" s="96"/>
      <c r="S174" s="97"/>
    </row>
    <row r="175" spans="2:19" ht="18" customHeight="1" x14ac:dyDescent="0.3">
      <c r="B175" s="95"/>
      <c r="C175" s="96"/>
      <c r="D175" s="96"/>
      <c r="E175" s="96"/>
      <c r="F175" s="96"/>
      <c r="G175" s="96"/>
      <c r="H175" s="96"/>
      <c r="I175" s="96"/>
      <c r="J175" s="97"/>
      <c r="L175" s="95"/>
      <c r="M175" s="96"/>
      <c r="N175" s="96"/>
      <c r="O175" s="96"/>
      <c r="P175" s="96"/>
      <c r="Q175" s="96"/>
      <c r="R175" s="96"/>
      <c r="S175" s="97"/>
    </row>
    <row r="176" spans="2:19" ht="18" customHeight="1" x14ac:dyDescent="0.3">
      <c r="B176" s="95"/>
      <c r="C176" s="96"/>
      <c r="D176" s="96"/>
      <c r="E176" s="96"/>
      <c r="F176" s="96"/>
      <c r="G176" s="96"/>
      <c r="H176" s="96"/>
      <c r="I176" s="96"/>
      <c r="J176" s="97"/>
      <c r="L176" s="95"/>
      <c r="M176" s="96"/>
      <c r="N176" s="96"/>
      <c r="O176" s="96"/>
      <c r="P176" s="96"/>
      <c r="Q176" s="96"/>
      <c r="R176" s="96"/>
      <c r="S176" s="97"/>
    </row>
    <row r="177" spans="2:19" ht="18" customHeight="1" x14ac:dyDescent="0.3">
      <c r="B177" s="95"/>
      <c r="C177" s="96"/>
      <c r="D177" s="96"/>
      <c r="E177" s="96"/>
      <c r="F177" s="96"/>
      <c r="G177" s="96"/>
      <c r="H177" s="96"/>
      <c r="I177" s="96"/>
      <c r="J177" s="97"/>
      <c r="L177" s="95"/>
      <c r="M177" s="96"/>
      <c r="N177" s="96"/>
      <c r="O177" s="96"/>
      <c r="P177" s="96"/>
      <c r="Q177" s="96"/>
      <c r="R177" s="96"/>
      <c r="S177" s="97"/>
    </row>
    <row r="178" spans="2:19" ht="18" customHeight="1" x14ac:dyDescent="0.3">
      <c r="B178" s="95"/>
      <c r="C178" s="96"/>
      <c r="D178" s="96"/>
      <c r="E178" s="96"/>
      <c r="F178" s="96"/>
      <c r="G178" s="96"/>
      <c r="H178" s="96"/>
      <c r="I178" s="96"/>
      <c r="J178" s="97"/>
      <c r="L178" s="95"/>
      <c r="M178" s="96"/>
      <c r="N178" s="96"/>
      <c r="O178" s="96"/>
      <c r="P178" s="96"/>
      <c r="Q178" s="96"/>
      <c r="R178" s="96"/>
      <c r="S178" s="97"/>
    </row>
    <row r="179" spans="2:19" ht="18" customHeight="1" x14ac:dyDescent="0.3">
      <c r="B179" s="95"/>
      <c r="C179" s="96"/>
      <c r="D179" s="96"/>
      <c r="E179" s="96"/>
      <c r="F179" s="96"/>
      <c r="G179" s="96"/>
      <c r="H179" s="96"/>
      <c r="I179" s="96"/>
      <c r="J179" s="97"/>
      <c r="L179" s="95"/>
      <c r="M179" s="96"/>
      <c r="N179" s="96"/>
      <c r="O179" s="96"/>
      <c r="P179" s="96"/>
      <c r="Q179" s="96"/>
      <c r="R179" s="96"/>
      <c r="S179" s="97"/>
    </row>
    <row r="180" spans="2:19" ht="18" customHeight="1" thickBot="1" x14ac:dyDescent="0.35">
      <c r="B180" s="98"/>
      <c r="C180" s="99"/>
      <c r="D180" s="99"/>
      <c r="E180" s="99"/>
      <c r="F180" s="99"/>
      <c r="G180" s="99"/>
      <c r="H180" s="99"/>
      <c r="I180" s="99"/>
      <c r="J180" s="100"/>
      <c r="L180" s="95"/>
      <c r="M180" s="96"/>
      <c r="N180" s="96"/>
      <c r="O180" s="96"/>
      <c r="P180" s="96"/>
      <c r="Q180" s="96"/>
      <c r="R180" s="96"/>
      <c r="S180" s="9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5"/>
      <c r="M181" s="96"/>
      <c r="N181" s="96"/>
      <c r="O181" s="96"/>
      <c r="P181" s="96"/>
      <c r="Q181" s="96"/>
      <c r="R181" s="96"/>
      <c r="S181" s="97"/>
    </row>
    <row r="182" spans="2:19" ht="18" customHeight="1" thickBot="1" x14ac:dyDescent="0.35">
      <c r="L182" s="98"/>
      <c r="M182" s="99"/>
      <c r="N182" s="99"/>
      <c r="O182" s="99"/>
      <c r="P182" s="99"/>
      <c r="Q182" s="99"/>
      <c r="R182" s="99"/>
      <c r="S182" s="100"/>
    </row>
    <row r="183" spans="2:19" ht="18" customHeight="1" x14ac:dyDescent="0.3">
      <c r="B183" s="101" t="s">
        <v>180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2" t="s">
        <v>268</v>
      </c>
      <c r="C196" s="103"/>
      <c r="D196" s="103"/>
      <c r="E196" s="103"/>
      <c r="F196" s="103"/>
      <c r="G196" s="103"/>
      <c r="H196" s="103"/>
      <c r="I196" s="103"/>
      <c r="J196" s="104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4">
        <f>ROUND('DRIs DATA'!F46/'DRIs DATA'!C46*100,2)</f>
        <v>111.42</v>
      </c>
      <c r="G197" s="94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5" t="s">
        <v>187</v>
      </c>
      <c r="C199" s="96"/>
      <c r="D199" s="96"/>
      <c r="E199" s="96"/>
      <c r="F199" s="96"/>
      <c r="G199" s="96"/>
      <c r="H199" s="96"/>
      <c r="I199" s="96"/>
      <c r="J199" s="97"/>
      <c r="S199" s="6"/>
    </row>
    <row r="200" spans="2:20" ht="18" customHeight="1" x14ac:dyDescent="0.3">
      <c r="B200" s="95"/>
      <c r="C200" s="96"/>
      <c r="D200" s="96"/>
      <c r="E200" s="96"/>
      <c r="F200" s="96"/>
      <c r="G200" s="96"/>
      <c r="H200" s="96"/>
      <c r="I200" s="96"/>
      <c r="J200" s="97"/>
      <c r="S200" s="6"/>
    </row>
    <row r="201" spans="2:20" ht="18" customHeight="1" x14ac:dyDescent="0.3">
      <c r="B201" s="95"/>
      <c r="C201" s="96"/>
      <c r="D201" s="96"/>
      <c r="E201" s="96"/>
      <c r="F201" s="96"/>
      <c r="G201" s="96"/>
      <c r="H201" s="96"/>
      <c r="I201" s="96"/>
      <c r="J201" s="97"/>
      <c r="S201" s="6"/>
    </row>
    <row r="202" spans="2:20" ht="18" customHeight="1" x14ac:dyDescent="0.3">
      <c r="B202" s="95"/>
      <c r="C202" s="96"/>
      <c r="D202" s="96"/>
      <c r="E202" s="96"/>
      <c r="F202" s="96"/>
      <c r="G202" s="96"/>
      <c r="H202" s="96"/>
      <c r="I202" s="96"/>
      <c r="J202" s="97"/>
      <c r="S202" s="6"/>
    </row>
    <row r="203" spans="2:20" ht="18" customHeight="1" x14ac:dyDescent="0.3">
      <c r="B203" s="95"/>
      <c r="C203" s="96"/>
      <c r="D203" s="96"/>
      <c r="E203" s="96"/>
      <c r="F203" s="96"/>
      <c r="G203" s="96"/>
      <c r="H203" s="96"/>
      <c r="I203" s="96"/>
      <c r="J203" s="97"/>
      <c r="S203" s="6"/>
    </row>
    <row r="204" spans="2:20" ht="18" customHeight="1" thickBot="1" x14ac:dyDescent="0.35">
      <c r="B204" s="98"/>
      <c r="C204" s="99"/>
      <c r="D204" s="99"/>
      <c r="E204" s="99"/>
      <c r="F204" s="99"/>
      <c r="G204" s="99"/>
      <c r="H204" s="99"/>
      <c r="I204" s="99"/>
      <c r="J204" s="100"/>
      <c r="S204" s="6"/>
    </row>
    <row r="205" spans="2:20" ht="18" customHeight="1" thickBot="1" x14ac:dyDescent="0.35">
      <c r="K205" s="10"/>
    </row>
    <row r="206" spans="2:20" ht="18" customHeight="1" x14ac:dyDescent="0.3">
      <c r="B206" s="88" t="s">
        <v>196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90"/>
    </row>
    <row r="207" spans="2:20" ht="18" customHeight="1" thickBot="1" x14ac:dyDescent="0.35"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3" t="s">
        <v>189</v>
      </c>
      <c r="C209" s="133"/>
      <c r="D209" s="133"/>
      <c r="E209" s="133"/>
      <c r="F209" s="133"/>
      <c r="G209" s="133"/>
      <c r="H209" s="133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5" t="s">
        <v>191</v>
      </c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2020-04-16T02:32:23Z</dcterms:modified>
</cp:coreProperties>
</file>