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5CD5BEF3-2554-44B4-AC04-C16AF1C64CBE}" xr6:coauthVersionLast="45" xr6:coauthVersionMax="45" xr10:uidLastSave="{00000000-0000-0000-0000-000000000000}"/>
  <bookViews>
    <workbookView xWindow="2640" yWindow="2640" windowWidth="21600" windowHeight="11385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<sst xmlns="http://schemas.openxmlformats.org/spreadsheetml/2006/main" count="692" uniqueCount="283">
  <si>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</si>
  <si>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</si>
  <si>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</si>
  <si>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</si>
  <si>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</si>
  <si>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</si>
  <si>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</si>
  <si>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</si>
  <si>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</si>
  <si>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</si>
  <si>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</si>
  <si>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</si>
  <si>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</si>
  <si>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</si>
  <si>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</si>
  <si>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</si>
  <si>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</si>
  <si>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</si>
  <si>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</si>
  <si>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</si>
  <si>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</si>
  <si>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</si>
  <si>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</si>
  <si>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</si>
  <si>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</si>
  <si>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</si>
  <si>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</si>
  <si>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</si>
  <si>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</si>
  <si>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</si>
  <si>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</si>
  <si>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</si>
  <si>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</si>
  <si>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</si>
  <si>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</si>
  <si>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</si>
  <si>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</si>
  <si>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</si>
  <si>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</si>
  <si>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</si>
  <si>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</si>
  <si>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</si>
  <si>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</si>
  <si>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</si>
  <si>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</si>
  <si>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</si>
  <si>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</si>
  <si>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</si>
  <si>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</si>
  <si>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</si>
  <si>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</si>
  <si>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</si>
  <si>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</si>
  <si>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</si>
  <si>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</si>
  <si>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</si>
  <si>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</si>
  <si>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</si>
  <si>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</si>
  <si>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</si>
  <si>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</si>
  <si>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</si>
  <si>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</si>
  <si>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</si>
  <si>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</si>
  <si>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</si>
  <si>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</si>
  <si>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</si>
  <si>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</si>
  <si>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</si>
  <si>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</si>
  <si>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</si>
  <si>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</si>
  <si>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</si>
  <si>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</si>
  <si>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</si>
  <si>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</si>
  <si>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</si>
  <si>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</si>
  <si>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</si>
  <si>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</si>
  <si>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</si>
  <si>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</si>
  <si>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</si>
  <si>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</si>
  <si>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</si>
  <si>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</si>
  <si>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</si>
  <si>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</si>
  <si>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</si>
  <si>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</si>
  <si>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</si>
  <si>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</si>
  <si>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</si>
  <si>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</si>
  <si>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</si>
  <si>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</si>
  <si>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</si>
  <si>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</si>
  <si>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</si>
  <si>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</si>
  <si>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</si>
  <si>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</si>
  <si>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</si>
  <si>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</si>
  <si>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</si>
  <si>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</si>
  <si>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</si>
  <si>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</si>
  <si>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</si>
  <si>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</si>
  <si>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</si>
  <si>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</si>
  <si>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</si>
  <si>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</si>
  <si>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</si>
  <si>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</si>
  <si>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</si>
  <si>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</si>
  <si>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</si>
  <si>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</si>
  <si>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</si>
  <si>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</si>
  <si>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</si>
  <si>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</si>
  <si>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</si>
  <si>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</si>
  <si>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</si>
  <si>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</si>
  <si>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</si>
  <si>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</si>
  <si>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</si>
  <si>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</si>
  <si>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</si>
  <si>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</si>
  <si>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</si>
  <si>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</si>
  <si>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</si>
  <si>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</si>
  <si>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</si>
  <si>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</si>
  <si>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</si>
  <si>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</si>
  <si>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</si>
  <si>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</si>
  <si>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</si>
  <si>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</si>
  <si>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</si>
  <si>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</si>
  <si>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</si>
  <si>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</si>
  <si>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</si>
  <si>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</si>
  <si>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</si>
  <si>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</si>
  <si>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</si>
  <si>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</si>
  <si>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</si>
  <si>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</si>
  <si>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</si>
  <si>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</si>
  <si>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</si>
  <si>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</si>
  <si>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</si>
  <si>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</si>
  <si>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</si>
  <si>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</si>
  <si>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</si>
  <si>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</si>
  <si>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</si>
  <si>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</si>
  <si>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</si>
  <si>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</si>
  <si>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</si>
  <si>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</si>
  <si>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</si>
  <si>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</si>
  <si>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</si>
  <si>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</si>
  <si>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</si>
  <si>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</si>
  <si>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</si>
  <si>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</si>
  <si>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</si>
  <si>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</si>
  <si>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</si>
  <si>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</si>
  <si>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</si>
  <si>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</si>
  <si>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</si>
  <si>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</si>
  <si>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</si>
  <si>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</si>
  <si>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</si>
  <si>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</si>
  <si>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</si>
  <si>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</si>
  <si>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</si>
  <si>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</si>
  <si>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</si>
  <si>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</si>
  <si>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</si>
  <si>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</si>
  <si>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</si>
  <si>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</si>
  <si>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</si>
  <si>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</si>
  <si>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</si>
  <si>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</si>
  <si>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</si>
  <si>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</si>
  <si>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</si>
  <si>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</si>
  <si>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</si>
  <si>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</si>
  <si>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</si>
  <si>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</si>
  <si>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</si>
  <si>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</si>
  <si>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</si>
  <si>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</si>
  <si>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</si>
  <si>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</si>
  <si>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</si>
  <si>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</si>
  <si>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</si>
  <si>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</si>
  <si>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</si>
  <si>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</si>
  <si>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</si>
  <si>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</si>
  <si>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</si>
  <si>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</si>
  <si>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</si>
  <si>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</si>
  <si>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</si>
  <si>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</si>
  <si>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</si>
  <si>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</si>
  <si>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</si>
  <si>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</si>
  <si>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</si>
  <si>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</si>
  <si>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</si>
  <si>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</si>
  <si>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</si>
  <si>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</si>
  <si>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</si>
  <si>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</si>
  <si>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</si>
  <si>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</si>
  <si>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</si>
  <si>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</si>
  <si>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</si>
  <si>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</si>
  <si>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</si>
  <si>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</si>
  <si>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</si>
  <si>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</si>
  <si>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</si>
  <si>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</si>
  <si>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</si>
  <si>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</si>
  <si>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</si>
  <si>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</si>
  <si>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</si>
  <si>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</si>
  <si>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</si>
  <si>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</si>
  <si>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</si>
  <si>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</si>
  <si>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</si>
  <si>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</si>
  <si>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</si>
  <si>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</si>
  <si>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</si>
  <si>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</si>
  <si>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이형중, ID : H1900182)</t>
  </si>
  <si>
    <t>출력시각</t>
  </si>
  <si>
    <t>2020년 04월 16일 10:25:59</t>
  </si>
  <si>
    <t>H1900182</t>
  </si>
  <si>
    <t>이형중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</si>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</sst>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E-4451-866B-535665BA513B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26.072154999999999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E-4451-866B-535665BA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99008"/>
        <c:axId val="121100544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100544"/>
        <c:crosses val="autoZero"/>
        <c:auto val="1"/>
        <c:lblAlgn val="ctr"/>
        <c:lblOffset val="100"/>
        <c:noMultiLvlLbl val="0"/>
      </c:catAx>
      <c:valAx>
        <c:axId val="12110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E-46D2-B566-66C50226D401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0.87561279999999997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E-46D2-B566-66C50226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99360"/>
        <c:axId val="133200896"/>
      </c:barChart>
      <c:catAx>
        <c:axId val="13319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00896"/>
        <c:crosses val="autoZero"/>
        <c:auto val="1"/>
        <c:lblAlgn val="ctr"/>
        <c:lblOffset val="100"/>
        <c:noMultiLvlLbl val="0"/>
      </c:catAx>
      <c:valAx>
        <c:axId val="1332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F42-9E31-3557C0D2F6B0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0.99903909999999996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F42-9E31-3557C0D2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90720"/>
        <c:axId val="133392256"/>
      </c:barChart>
      <c:catAx>
        <c:axId val="1333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92256"/>
        <c:crosses val="autoZero"/>
        <c:auto val="1"/>
        <c:lblAlgn val="ctr"/>
        <c:lblOffset val="100"/>
        <c:noMultiLvlLbl val="0"/>
      </c:catAx>
      <c:valAx>
        <c:axId val="13339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6-43B9-92CD-C3E769B79273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446.85921999999999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6-43B9-92CD-C3E769B7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09792"/>
        <c:axId val="133300992"/>
      </c:barChart>
      <c:catAx>
        <c:axId val="1334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00992"/>
        <c:crosses val="autoZero"/>
        <c:auto val="1"/>
        <c:lblAlgn val="ctr"/>
        <c:lblOffset val="100"/>
        <c:noMultiLvlLbl val="0"/>
      </c:catAx>
      <c:valAx>
        <c:axId val="13330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8-4743-8F41-88B181293932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1142.4286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8-4743-8F41-88B18129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34912"/>
        <c:axId val="133336448"/>
      </c:barChart>
      <c:catAx>
        <c:axId val="13333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36448"/>
        <c:crosses val="autoZero"/>
        <c:auto val="1"/>
        <c:lblAlgn val="ctr"/>
        <c:lblOffset val="100"/>
        <c:noMultiLvlLbl val="0"/>
      </c:catAx>
      <c:valAx>
        <c:axId val="133336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F-4677-A495-383EAF67B2A0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17.420656000000001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F-4677-A495-383EAF67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41024"/>
        <c:axId val="133442560"/>
      </c:barChart>
      <c:catAx>
        <c:axId val="1334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42560"/>
        <c:crosses val="autoZero"/>
        <c:auto val="1"/>
        <c:lblAlgn val="ctr"/>
        <c:lblOffset val="100"/>
        <c:noMultiLvlLbl val="0"/>
      </c:catAx>
      <c:valAx>
        <c:axId val="13344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4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9-47F3-B079-EAF0E73CDDFA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53.097957999999998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9-47F3-B079-EAF0E73C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85696"/>
        <c:axId val="133487232"/>
      </c:barChart>
      <c:catAx>
        <c:axId val="1334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87232"/>
        <c:crosses val="autoZero"/>
        <c:auto val="1"/>
        <c:lblAlgn val="ctr"/>
        <c:lblOffset val="100"/>
        <c:noMultiLvlLbl val="0"/>
      </c:catAx>
      <c:valAx>
        <c:axId val="1334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777-A763-3B51FAF6D794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4.3397173999999996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777-A763-3B51FAF6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18080"/>
        <c:axId val="133519616"/>
      </c:barChart>
      <c:catAx>
        <c:axId val="1335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19616"/>
        <c:crosses val="autoZero"/>
        <c:auto val="1"/>
        <c:lblAlgn val="ctr"/>
        <c:lblOffset val="100"/>
        <c:noMultiLvlLbl val="0"/>
      </c:catAx>
      <c:valAx>
        <c:axId val="13351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1-456C-8D41-27A4876DA1F4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310.00783999999999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1-456C-8D41-27A4876D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685056"/>
        <c:axId val="134686592"/>
      </c:barChart>
      <c:catAx>
        <c:axId val="13468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86592"/>
        <c:crosses val="autoZero"/>
        <c:auto val="1"/>
        <c:lblAlgn val="ctr"/>
        <c:lblOffset val="100"/>
        <c:noMultiLvlLbl val="0"/>
      </c:catAx>
      <c:valAx>
        <c:axId val="134686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0-495B-8D4F-BC7BC37446CF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1.0190635E-2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0-495B-8D4F-BC7BC374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21536"/>
        <c:axId val="134723072"/>
      </c:barChart>
      <c:catAx>
        <c:axId val="1347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23072"/>
        <c:crosses val="autoZero"/>
        <c:auto val="1"/>
        <c:lblAlgn val="ctr"/>
        <c:lblOffset val="100"/>
        <c:noMultiLvlLbl val="0"/>
      </c:catAx>
      <c:valAx>
        <c:axId val="13472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7-4D12-B429-E2AEC13E9B8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1.4644188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7-4D12-B429-E2AEC13E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49568"/>
        <c:axId val="134771840"/>
      </c:barChart>
      <c:catAx>
        <c:axId val="1347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71840"/>
        <c:crosses val="autoZero"/>
        <c:auto val="1"/>
        <c:lblAlgn val="ctr"/>
        <c:lblOffset val="100"/>
        <c:noMultiLvlLbl val="0"/>
      </c:catAx>
      <c:valAx>
        <c:axId val="13477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1-47B3-9E37-38E2FC47EAC3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7.6708600000000002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1-47B3-9E37-38E2FC47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19776"/>
        <c:axId val="121029760"/>
      </c:barChart>
      <c:catAx>
        <c:axId val="1210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29760"/>
        <c:crosses val="autoZero"/>
        <c:auto val="1"/>
        <c:lblAlgn val="ctr"/>
        <c:lblOffset val="100"/>
        <c:noMultiLvlLbl val="0"/>
      </c:catAx>
      <c:valAx>
        <c:axId val="12102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4-4BE6-BE66-5E438CFAA971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53.480843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4-4BE6-BE66-5E438CFA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02432"/>
        <c:axId val="134804224"/>
      </c:barChart>
      <c:catAx>
        <c:axId val="13480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04224"/>
        <c:crosses val="autoZero"/>
        <c:auto val="1"/>
        <c:lblAlgn val="ctr"/>
        <c:lblOffset val="100"/>
        <c:noMultiLvlLbl val="0"/>
      </c:catAx>
      <c:valAx>
        <c:axId val="13480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A65-8300-58ECE6914097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32.001655999999997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A65-8300-58ECE691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51584"/>
        <c:axId val="134869760"/>
      </c:barChart>
      <c:catAx>
        <c:axId val="1348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69760"/>
        <c:crosses val="autoZero"/>
        <c:auto val="1"/>
        <c:lblAlgn val="ctr"/>
        <c:lblOffset val="100"/>
        <c:noMultiLvlLbl val="0"/>
      </c:catAx>
      <c:valAx>
        <c:axId val="13486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1-44DE-9B9D-92946FEC2F5B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2.6890000000000001</c:v>
                </c:pt>
                <c:pt idx="1">
                  <c:v>9.8650000000000002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1-44DE-9B9D-92946FEC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2881024"/>
        <c:axId val="132891008"/>
      </c:barChart>
      <c:catAx>
        <c:axId val="13288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91008"/>
        <c:crosses val="autoZero"/>
        <c:auto val="1"/>
        <c:lblAlgn val="ctr"/>
        <c:lblOffset val="100"/>
        <c:noMultiLvlLbl val="0"/>
      </c:catAx>
      <c:valAx>
        <c:axId val="13289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9BF-4752-A600-2237EA86EA1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9BF-4752-A600-2237EA86EA1C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9BF-4752-A600-2237EA86EA1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3.6394837</c:v>
                </c:pt>
                <c:pt idx="1">
                  <c:v>4.4014949999999997</c:v>
                </c:pt>
                <c:pt idx="2">
                  <c:v>3.7479149999999999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BF-4752-A600-2237EA86EA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0-4ABD-8196-FB570B66286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124.57547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0-4ABD-8196-FB570B66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64288"/>
        <c:axId val="120765824"/>
      </c:barChart>
      <c:catAx>
        <c:axId val="12076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65824"/>
        <c:crosses val="autoZero"/>
        <c:auto val="1"/>
        <c:lblAlgn val="ctr"/>
        <c:lblOffset val="100"/>
        <c:noMultiLvlLbl val="0"/>
      </c:catAx>
      <c:valAx>
        <c:axId val="12076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4-479A-81EB-BB022A25C831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5.0032496000000002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4-479A-81EB-BB022A25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33120"/>
        <c:axId val="132934656"/>
      </c:barChart>
      <c:catAx>
        <c:axId val="1329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34656"/>
        <c:crosses val="autoZero"/>
        <c:auto val="1"/>
        <c:lblAlgn val="ctr"/>
        <c:lblOffset val="100"/>
        <c:noMultiLvlLbl val="0"/>
      </c:catAx>
      <c:valAx>
        <c:axId val="1329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212-8EF7-2A97A2A22CE5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77.881</c:v>
                </c:pt>
                <c:pt idx="1">
                  <c:v>7.4169999999999998</c:v>
                </c:pt>
                <c:pt idx="2">
                  <c:v>14.702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A-4212-8EF7-2A97A2A2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3043328"/>
        <c:axId val="133044864"/>
      </c:barChart>
      <c:catAx>
        <c:axId val="1330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44864"/>
        <c:crosses val="autoZero"/>
        <c:auto val="1"/>
        <c:lblAlgn val="ctr"/>
        <c:lblOffset val="100"/>
        <c:noMultiLvlLbl val="0"/>
      </c:catAx>
      <c:valAx>
        <c:axId val="13304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E-4DCE-9D88-857A42B759DC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778.04349999999999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E-4DCE-9D88-857A42B7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88000"/>
        <c:axId val="133089536"/>
      </c:barChart>
      <c:catAx>
        <c:axId val="1330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89536"/>
        <c:crosses val="autoZero"/>
        <c:auto val="1"/>
        <c:lblAlgn val="ctr"/>
        <c:lblOffset val="100"/>
        <c:noMultiLvlLbl val="0"/>
      </c:catAx>
      <c:valAx>
        <c:axId val="13308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F-4FA9-8A02-15BB37C42ED1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45.591617999999997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F-4FA9-8A02-15BB37C4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21632"/>
        <c:axId val="135223168"/>
      </c:barChart>
      <c:catAx>
        <c:axId val="13522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23168"/>
        <c:crosses val="autoZero"/>
        <c:auto val="1"/>
        <c:lblAlgn val="ctr"/>
        <c:lblOffset val="100"/>
        <c:noMultiLvlLbl val="0"/>
      </c:catAx>
      <c:valAx>
        <c:axId val="13522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6-425B-8671-979F521A8081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121.72450000000001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6-425B-8671-979F521A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70400"/>
        <c:axId val="135271936"/>
      </c:barChart>
      <c:catAx>
        <c:axId val="13527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71936"/>
        <c:crosses val="autoZero"/>
        <c:auto val="1"/>
        <c:lblAlgn val="ctr"/>
        <c:lblOffset val="100"/>
        <c:noMultiLvlLbl val="0"/>
      </c:catAx>
      <c:valAx>
        <c:axId val="13527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0-4585-8781-2F3ADC01928E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1.2381793000000001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0-4585-8781-2F3ADC01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583296"/>
        <c:axId val="122589184"/>
      </c:barChart>
      <c:catAx>
        <c:axId val="12258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89184"/>
        <c:crosses val="autoZero"/>
        <c:auto val="1"/>
        <c:lblAlgn val="ctr"/>
        <c:lblOffset val="100"/>
        <c:noMultiLvlLbl val="0"/>
      </c:catAx>
      <c:valAx>
        <c:axId val="12258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1-4254-ACD6-3231E3B38D65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921.50829999999996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1-4254-ACD6-3231E3B3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310720"/>
        <c:axId val="135324800"/>
      </c:barChart>
      <c:catAx>
        <c:axId val="1353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324800"/>
        <c:crosses val="autoZero"/>
        <c:auto val="1"/>
        <c:lblAlgn val="ctr"/>
        <c:lblOffset val="100"/>
        <c:noMultiLvlLbl val="0"/>
      </c:catAx>
      <c:valAx>
        <c:axId val="13532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3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9-4A30-89CB-E3BA7EA6E3BC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5.2275796000000003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9-4A30-89CB-E3BA7EA6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04544"/>
        <c:axId val="135410432"/>
      </c:barChart>
      <c:catAx>
        <c:axId val="13540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10432"/>
        <c:crosses val="autoZero"/>
        <c:auto val="1"/>
        <c:lblAlgn val="ctr"/>
        <c:lblOffset val="100"/>
        <c:noMultiLvlLbl val="0"/>
      </c:catAx>
      <c:valAx>
        <c:axId val="13541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E96-8190-779C4343E17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0.82722640000000003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2-4E96-8190-779C4343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53312"/>
        <c:axId val="135471488"/>
      </c:barChart>
      <c:catAx>
        <c:axId val="13545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71488"/>
        <c:crosses val="autoZero"/>
        <c:auto val="1"/>
        <c:lblAlgn val="ctr"/>
        <c:lblOffset val="100"/>
        <c:noMultiLvlLbl val="0"/>
      </c:catAx>
      <c:valAx>
        <c:axId val="13547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8-4170-A514-025CCAFCE797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36.883384999999997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8-4170-A514-025CCAFC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06720"/>
        <c:axId val="122608256"/>
      </c:barChart>
      <c:catAx>
        <c:axId val="12260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08256"/>
        <c:crosses val="autoZero"/>
        <c:auto val="1"/>
        <c:lblAlgn val="ctr"/>
        <c:lblOffset val="100"/>
        <c:noMultiLvlLbl val="0"/>
      </c:catAx>
      <c:valAx>
        <c:axId val="12260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6-451F-8491-0CD5CB897B4D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0.39362399999999997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6-451F-8491-0CD5CB89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67008"/>
        <c:axId val="122668544"/>
      </c:barChart>
      <c:catAx>
        <c:axId val="1226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68544"/>
        <c:crosses val="autoZero"/>
        <c:auto val="1"/>
        <c:lblAlgn val="ctr"/>
        <c:lblOffset val="100"/>
        <c:noMultiLvlLbl val="0"/>
      </c:catAx>
      <c:valAx>
        <c:axId val="122668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E-4939-AEE1-FD224B376CE9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6.0527350000000002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E-4939-AEE1-FD224B37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92352"/>
        <c:axId val="122693888"/>
      </c:barChart>
      <c:catAx>
        <c:axId val="1226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93888"/>
        <c:crosses val="autoZero"/>
        <c:auto val="1"/>
        <c:lblAlgn val="ctr"/>
        <c:lblOffset val="100"/>
        <c:noMultiLvlLbl val="0"/>
      </c:catAx>
      <c:valAx>
        <c:axId val="12269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2-456B-8B7B-49C36679B4C1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0.82722640000000003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2-456B-8B7B-49C36679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19616"/>
        <c:axId val="122725504"/>
      </c:barChart>
      <c:catAx>
        <c:axId val="1227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25504"/>
        <c:crosses val="autoZero"/>
        <c:auto val="1"/>
        <c:lblAlgn val="ctr"/>
        <c:lblOffset val="100"/>
        <c:noMultiLvlLbl val="0"/>
      </c:catAx>
      <c:valAx>
        <c:axId val="12272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9-4B4C-B114-030A5E170A40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136.89429000000001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9-4B4C-B114-030A5E17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34592"/>
        <c:axId val="133144576"/>
      </c:barChart>
      <c:catAx>
        <c:axId val="1331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44576"/>
        <c:crosses val="autoZero"/>
        <c:auto val="1"/>
        <c:lblAlgn val="ctr"/>
        <c:lblOffset val="100"/>
        <c:noMultiLvlLbl val="0"/>
      </c:catAx>
      <c:valAx>
        <c:axId val="1331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1-48B7-BFD1-549E127CACDB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2.7290684999999999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1-48B7-BFD1-549E127C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82208"/>
        <c:axId val="133183744"/>
      </c:barChart>
      <c:catAx>
        <c:axId val="1331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83744"/>
        <c:crosses val="autoZero"/>
        <c:auto val="1"/>
        <c:lblAlgn val="ctr"/>
        <c:lblOffset val="100"/>
        <c:noMultiLvlLbl val="0"/>
      </c:catAx>
      <c:valAx>
        <c:axId val="1331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이형중, ID : H1900182)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04월 16일 10:25:59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7" t="s">
        <v>57</v>
      </c>
      <c r="B4" s="67"/>
      <c r="C4" s="67"/>
      <c r="D4" s="47"/>
      <c r="E4" s="64" t="s">
        <v>199</v>
      </c>
      <c r="F4" s="65"/>
      <c r="G4" s="65"/>
      <c r="H4" s="66"/>
      <c r="I4" s="47"/>
      <c r="J4" s="64" t="s">
        <v>200</v>
      </c>
      <c r="K4" s="65"/>
      <c r="L4" s="66"/>
      <c r="M4" s="47"/>
      <c r="N4" s="67" t="s">
        <v>201</v>
      </c>
      <c r="O4" s="67"/>
      <c r="P4" s="67"/>
      <c r="Q4" s="67"/>
      <c r="R4" s="67"/>
      <c r="S4" s="67"/>
      <c r="T4" s="47"/>
      <c r="U4" s="67" t="s">
        <v>202</v>
      </c>
      <c r="V4" s="67"/>
      <c r="W4" s="67"/>
      <c r="X4" s="67"/>
      <c r="Y4" s="67"/>
      <c r="Z4" s="67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2200</v>
      </c>
      <c r="C6" s="60">
        <f>'DRIs DATA 입력'!C6</f>
        <v>778.04349999999999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26.072154999999999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7.6708600000000002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77.881</v>
      </c>
      <c r="G8" s="60">
        <f>'DRIs DATA 입력'!G8</f>
        <v>7.4169999999999998</v>
      </c>
      <c r="H8" s="60">
        <f>'DRIs DATA 입력'!H8</f>
        <v>14.702</v>
      </c>
      <c r="I8" s="47"/>
      <c r="J8" s="60" t="s">
        <v>217</v>
      </c>
      <c r="K8" s="60">
        <f>'DRIs DATA 입력'!K8</f>
        <v>2.6890000000000001</v>
      </c>
      <c r="L8" s="60">
        <f>'DRIs DATA 입력'!L8</f>
        <v>9.8650000000000002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7" t="s">
        <v>219</v>
      </c>
      <c r="B14" s="67"/>
      <c r="C14" s="67"/>
      <c r="D14" s="67"/>
      <c r="E14" s="67"/>
      <c r="F14" s="67"/>
      <c r="G14" s="47"/>
      <c r="H14" s="67" t="s">
        <v>220</v>
      </c>
      <c r="I14" s="67"/>
      <c r="J14" s="67"/>
      <c r="K14" s="67"/>
      <c r="L14" s="67"/>
      <c r="M14" s="67"/>
      <c r="N14" s="47"/>
      <c r="O14" s="67" t="s">
        <v>221</v>
      </c>
      <c r="P14" s="67"/>
      <c r="Q14" s="67"/>
      <c r="R14" s="67"/>
      <c r="S14" s="67"/>
      <c r="T14" s="67"/>
      <c r="U14" s="47"/>
      <c r="V14" s="67" t="s">
        <v>222</v>
      </c>
      <c r="W14" s="67"/>
      <c r="X14" s="67"/>
      <c r="Y14" s="67"/>
      <c r="Z14" s="67"/>
      <c r="AA14" s="67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124.57547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5.0032496000000002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1.2381793000000001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36.883384999999997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225</v>
      </c>
      <c r="B24" s="67"/>
      <c r="C24" s="67"/>
      <c r="D24" s="67"/>
      <c r="E24" s="67"/>
      <c r="F24" s="67"/>
      <c r="G24" s="47"/>
      <c r="H24" s="67" t="s">
        <v>226</v>
      </c>
      <c r="I24" s="67"/>
      <c r="J24" s="67"/>
      <c r="K24" s="67"/>
      <c r="L24" s="67"/>
      <c r="M24" s="67"/>
      <c r="N24" s="47"/>
      <c r="O24" s="67" t="s">
        <v>227</v>
      </c>
      <c r="P24" s="67"/>
      <c r="Q24" s="67"/>
      <c r="R24" s="67"/>
      <c r="S24" s="67"/>
      <c r="T24" s="67"/>
      <c r="U24" s="47"/>
      <c r="V24" s="67" t="s">
        <v>228</v>
      </c>
      <c r="W24" s="67"/>
      <c r="X24" s="67"/>
      <c r="Y24" s="67"/>
      <c r="Z24" s="67"/>
      <c r="AA24" s="67"/>
      <c r="AB24" s="47"/>
      <c r="AC24" s="67" t="s">
        <v>229</v>
      </c>
      <c r="AD24" s="67"/>
      <c r="AE24" s="67"/>
      <c r="AF24" s="67"/>
      <c r="AG24" s="67"/>
      <c r="AH24" s="67"/>
      <c r="AI24" s="47"/>
      <c r="AJ24" s="67" t="s">
        <v>230</v>
      </c>
      <c r="AK24" s="67"/>
      <c r="AL24" s="67"/>
      <c r="AM24" s="67"/>
      <c r="AN24" s="67"/>
      <c r="AO24" s="67"/>
      <c r="AP24" s="47"/>
      <c r="AQ24" s="67" t="s">
        <v>231</v>
      </c>
      <c r="AR24" s="67"/>
      <c r="AS24" s="67"/>
      <c r="AT24" s="67"/>
      <c r="AU24" s="67"/>
      <c r="AV24" s="67"/>
      <c r="AW24" s="47"/>
      <c r="AX24" s="67" t="s">
        <v>232</v>
      </c>
      <c r="AY24" s="67"/>
      <c r="AZ24" s="67"/>
      <c r="BA24" s="67"/>
      <c r="BB24" s="67"/>
      <c r="BC24" s="67"/>
      <c r="BD24" s="47"/>
      <c r="BE24" s="67" t="s">
        <v>233</v>
      </c>
      <c r="BF24" s="67"/>
      <c r="BG24" s="67"/>
      <c r="BH24" s="67"/>
      <c r="BI24" s="67"/>
      <c r="BJ24" s="67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45.591617999999997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0.59751310000000002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0.39362399999999997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6.0527350000000002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0.82722640000000003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136.89429000000001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2.7290684999999999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0.87561279999999997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0.99903909999999996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7" t="s">
        <v>236</v>
      </c>
      <c r="B34" s="67"/>
      <c r="C34" s="67"/>
      <c r="D34" s="67"/>
      <c r="E34" s="67"/>
      <c r="F34" s="67"/>
      <c r="G34" s="47"/>
      <c r="H34" s="67" t="s">
        <v>237</v>
      </c>
      <c r="I34" s="67"/>
      <c r="J34" s="67"/>
      <c r="K34" s="67"/>
      <c r="L34" s="67"/>
      <c r="M34" s="67"/>
      <c r="N34" s="47"/>
      <c r="O34" s="67" t="s">
        <v>238</v>
      </c>
      <c r="P34" s="67"/>
      <c r="Q34" s="67"/>
      <c r="R34" s="67"/>
      <c r="S34" s="67"/>
      <c r="T34" s="67"/>
      <c r="U34" s="47"/>
      <c r="V34" s="67" t="s">
        <v>239</v>
      </c>
      <c r="W34" s="67"/>
      <c r="X34" s="67"/>
      <c r="Y34" s="67"/>
      <c r="Z34" s="67"/>
      <c r="AA34" s="67"/>
      <c r="AB34" s="47"/>
      <c r="AC34" s="67" t="s">
        <v>240</v>
      </c>
      <c r="AD34" s="67"/>
      <c r="AE34" s="67"/>
      <c r="AF34" s="67"/>
      <c r="AG34" s="67"/>
      <c r="AH34" s="67"/>
      <c r="AI34" s="47"/>
      <c r="AJ34" s="67" t="s">
        <v>241</v>
      </c>
      <c r="AK34" s="67"/>
      <c r="AL34" s="67"/>
      <c r="AM34" s="67"/>
      <c r="AN34" s="67"/>
      <c r="AO34" s="6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121.72450000000001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446.85921999999999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921.50829999999996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1142.4286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17.420656000000001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53.097957999999998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 x14ac:dyDescent="0.3">
      <c r="A44" s="67" t="s">
        <v>243</v>
      </c>
      <c r="B44" s="67"/>
      <c r="C44" s="67"/>
      <c r="D44" s="67"/>
      <c r="E44" s="67"/>
      <c r="F44" s="67"/>
      <c r="G44" s="47"/>
      <c r="H44" s="67" t="s">
        <v>244</v>
      </c>
      <c r="I44" s="67"/>
      <c r="J44" s="67"/>
      <c r="K44" s="67"/>
      <c r="L44" s="67"/>
      <c r="M44" s="67"/>
      <c r="N44" s="47"/>
      <c r="O44" s="67" t="s">
        <v>245</v>
      </c>
      <c r="P44" s="67"/>
      <c r="Q44" s="67"/>
      <c r="R44" s="67"/>
      <c r="S44" s="67"/>
      <c r="T44" s="67"/>
      <c r="U44" s="47"/>
      <c r="V44" s="67" t="s">
        <v>246</v>
      </c>
      <c r="W44" s="67"/>
      <c r="X44" s="67"/>
      <c r="Y44" s="67"/>
      <c r="Z44" s="67"/>
      <c r="AA44" s="67"/>
      <c r="AB44" s="47"/>
      <c r="AC44" s="67" t="s">
        <v>247</v>
      </c>
      <c r="AD44" s="67"/>
      <c r="AE44" s="67"/>
      <c r="AF44" s="67"/>
      <c r="AG44" s="67"/>
      <c r="AH44" s="67"/>
      <c r="AI44" s="47"/>
      <c r="AJ44" s="67" t="s">
        <v>248</v>
      </c>
      <c r="AK44" s="67"/>
      <c r="AL44" s="67"/>
      <c r="AM44" s="67"/>
      <c r="AN44" s="67"/>
      <c r="AO44" s="67"/>
      <c r="AP44" s="47"/>
      <c r="AQ44" s="67" t="s">
        <v>249</v>
      </c>
      <c r="AR44" s="67"/>
      <c r="AS44" s="67"/>
      <c r="AT44" s="67"/>
      <c r="AU44" s="67"/>
      <c r="AV44" s="67"/>
      <c r="AW44" s="47"/>
      <c r="AX44" s="67" t="s">
        <v>250</v>
      </c>
      <c r="AY44" s="67"/>
      <c r="AZ44" s="67"/>
      <c r="BA44" s="67"/>
      <c r="BB44" s="67"/>
      <c r="BC44" s="67"/>
      <c r="BD44" s="47"/>
      <c r="BE44" s="67" t="s">
        <v>251</v>
      </c>
      <c r="BF44" s="67"/>
      <c r="BG44" s="67"/>
      <c r="BH44" s="67"/>
      <c r="BI44" s="67"/>
      <c r="BJ44" s="67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5.2275796000000003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4.3397173999999996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310.00783999999999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1.0190635E-2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1.4644188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53.480843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32.001655999999997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57</v>
      </c>
      <c r="B4" s="67"/>
      <c r="C4" s="67"/>
      <c r="D4" s="157"/>
      <c r="E4" s="64" t="s">
        <v>199</v>
      </c>
      <c r="F4" s="65"/>
      <c r="G4" s="65"/>
      <c r="H4" s="66"/>
      <c r="I4" s="157"/>
      <c r="J4" s="64" t="s">
        <v>200</v>
      </c>
      <c r="K4" s="65"/>
      <c r="L4" s="66"/>
      <c r="M4" s="157"/>
      <c r="N4" s="67" t="s">
        <v>201</v>
      </c>
      <c r="O4" s="67"/>
      <c r="P4" s="67"/>
      <c r="Q4" s="67"/>
      <c r="R4" s="67"/>
      <c r="S4" s="67"/>
      <c r="T4" s="157"/>
      <c r="U4" s="67" t="s">
        <v>202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203</v>
      </c>
      <c r="C5" s="159" t="s">
        <v>204</v>
      </c>
      <c r="D5" s="157"/>
      <c r="E5" s="159"/>
      <c r="F5" s="159" t="s">
        <v>205</v>
      </c>
      <c r="G5" s="159" t="s">
        <v>206</v>
      </c>
      <c r="H5" s="159" t="s">
        <v>201</v>
      </c>
      <c r="I5" s="157"/>
      <c r="J5" s="159"/>
      <c r="K5" s="159" t="s">
        <v>207</v>
      </c>
      <c r="L5" s="159" t="s">
        <v>208</v>
      </c>
      <c r="M5" s="157"/>
      <c r="N5" s="159"/>
      <c r="O5" s="159" t="s">
        <v>209</v>
      </c>
      <c r="P5" s="159" t="s">
        <v>210</v>
      </c>
      <c r="Q5" s="159" t="s">
        <v>211</v>
      </c>
      <c r="R5" s="159" t="s">
        <v>212</v>
      </c>
      <c r="S5" s="159" t="s">
        <v>204</v>
      </c>
      <c r="T5" s="157"/>
      <c r="U5" s="159"/>
      <c r="V5" s="159" t="s">
        <v>209</v>
      </c>
      <c r="W5" s="159" t="s">
        <v>210</v>
      </c>
      <c r="X5" s="159" t="s">
        <v>211</v>
      </c>
      <c r="Y5" s="159" t="s">
        <v>212</v>
      </c>
      <c r="Z5" s="159" t="s">
        <v>204</v>
      </c>
      <c r="AA5" s="157"/>
    </row>
    <row r="6" spans="1:27" x14ac:dyDescent="0.3">
      <c r="A6" s="159" t="s">
        <v>57</v>
      </c>
      <c r="B6" s="159">
        <v>2200</v>
      </c>
      <c r="C6" s="159">
        <v>778.04349999999999</v>
      </c>
      <c r="D6" s="157"/>
      <c r="E6" s="159" t="s">
        <v>213</v>
      </c>
      <c r="F6" s="159">
        <v>55</v>
      </c>
      <c r="G6" s="159">
        <v>15</v>
      </c>
      <c r="H6" s="159">
        <v>7</v>
      </c>
      <c r="I6" s="157"/>
      <c r="J6" s="159" t="s">
        <v>213</v>
      </c>
      <c r="K6" s="159">
        <v>0.1</v>
      </c>
      <c r="L6" s="159">
        <v>4</v>
      </c>
      <c r="M6" s="157"/>
      <c r="N6" s="159" t="s">
        <v>214</v>
      </c>
      <c r="O6" s="159">
        <v>50</v>
      </c>
      <c r="P6" s="159">
        <v>60</v>
      </c>
      <c r="Q6" s="159">
        <v>0</v>
      </c>
      <c r="R6" s="159">
        <v>0</v>
      </c>
      <c r="S6" s="159">
        <v>26.072154999999999</v>
      </c>
      <c r="T6" s="157"/>
      <c r="U6" s="159" t="s">
        <v>215</v>
      </c>
      <c r="V6" s="159">
        <v>0</v>
      </c>
      <c r="W6" s="159">
        <v>0</v>
      </c>
      <c r="X6" s="159">
        <v>25</v>
      </c>
      <c r="Y6" s="159">
        <v>0</v>
      </c>
      <c r="Z6" s="159">
        <v>7.6708600000000002</v>
      </c>
      <c r="AA6" s="157"/>
    </row>
    <row r="7" spans="1:27" x14ac:dyDescent="0.3">
      <c r="A7" s="157"/>
      <c r="B7" s="157"/>
      <c r="C7" s="157"/>
      <c r="D7" s="157"/>
      <c r="E7" s="159" t="s">
        <v>216</v>
      </c>
      <c r="F7" s="159">
        <v>65</v>
      </c>
      <c r="G7" s="159">
        <v>30</v>
      </c>
      <c r="H7" s="159">
        <v>20</v>
      </c>
      <c r="I7" s="157"/>
      <c r="J7" s="159" t="s">
        <v>216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217</v>
      </c>
      <c r="F8" s="159">
        <v>77.881</v>
      </c>
      <c r="G8" s="159">
        <v>7.4169999999999998</v>
      </c>
      <c r="H8" s="159">
        <v>14.702</v>
      </c>
      <c r="I8" s="157"/>
      <c r="J8" s="159" t="s">
        <v>217</v>
      </c>
      <c r="K8" s="159">
        <v>2.6890000000000001</v>
      </c>
      <c r="L8" s="159">
        <v>9.8650000000000002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219</v>
      </c>
      <c r="B14" s="67"/>
      <c r="C14" s="67"/>
      <c r="D14" s="67"/>
      <c r="E14" s="67"/>
      <c r="F14" s="67"/>
      <c r="G14" s="157"/>
      <c r="H14" s="67" t="s">
        <v>220</v>
      </c>
      <c r="I14" s="67"/>
      <c r="J14" s="67"/>
      <c r="K14" s="67"/>
      <c r="L14" s="67"/>
      <c r="M14" s="67"/>
      <c r="N14" s="157"/>
      <c r="O14" s="67" t="s">
        <v>221</v>
      </c>
      <c r="P14" s="67"/>
      <c r="Q14" s="67"/>
      <c r="R14" s="67"/>
      <c r="S14" s="67"/>
      <c r="T14" s="67"/>
      <c r="U14" s="157"/>
      <c r="V14" s="67" t="s">
        <v>222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209</v>
      </c>
      <c r="C15" s="159" t="s">
        <v>210</v>
      </c>
      <c r="D15" s="159" t="s">
        <v>211</v>
      </c>
      <c r="E15" s="159" t="s">
        <v>212</v>
      </c>
      <c r="F15" s="159" t="s">
        <v>204</v>
      </c>
      <c r="G15" s="157"/>
      <c r="H15" s="159"/>
      <c r="I15" s="159" t="s">
        <v>209</v>
      </c>
      <c r="J15" s="159" t="s">
        <v>210</v>
      </c>
      <c r="K15" s="159" t="s">
        <v>211</v>
      </c>
      <c r="L15" s="159" t="s">
        <v>212</v>
      </c>
      <c r="M15" s="159" t="s">
        <v>204</v>
      </c>
      <c r="N15" s="157"/>
      <c r="O15" s="159"/>
      <c r="P15" s="159" t="s">
        <v>209</v>
      </c>
      <c r="Q15" s="159" t="s">
        <v>210</v>
      </c>
      <c r="R15" s="159" t="s">
        <v>211</v>
      </c>
      <c r="S15" s="159" t="s">
        <v>212</v>
      </c>
      <c r="T15" s="159" t="s">
        <v>204</v>
      </c>
      <c r="U15" s="157"/>
      <c r="V15" s="159"/>
      <c r="W15" s="159" t="s">
        <v>209</v>
      </c>
      <c r="X15" s="159" t="s">
        <v>210</v>
      </c>
      <c r="Y15" s="159" t="s">
        <v>211</v>
      </c>
      <c r="Z15" s="159" t="s">
        <v>212</v>
      </c>
      <c r="AA15" s="159" t="s">
        <v>204</v>
      </c>
    </row>
    <row r="16" spans="1:27" x14ac:dyDescent="0.3">
      <c r="A16" s="159" t="s">
        <v>223</v>
      </c>
      <c r="B16" s="159">
        <v>530</v>
      </c>
      <c r="C16" s="159">
        <v>750</v>
      </c>
      <c r="D16" s="159">
        <v>0</v>
      </c>
      <c r="E16" s="159">
        <v>3000</v>
      </c>
      <c r="F16" s="159">
        <v>124.57547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5.0032496000000002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1.2381793000000001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36.883384999999997</v>
      </c>
    </row>
    <row r="23" spans="1:62" x14ac:dyDescent="0.3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225</v>
      </c>
      <c r="B24" s="67"/>
      <c r="C24" s="67"/>
      <c r="D24" s="67"/>
      <c r="E24" s="67"/>
      <c r="F24" s="67"/>
      <c r="G24" s="157"/>
      <c r="H24" s="67" t="s">
        <v>226</v>
      </c>
      <c r="I24" s="67"/>
      <c r="J24" s="67"/>
      <c r="K24" s="67"/>
      <c r="L24" s="67"/>
      <c r="M24" s="67"/>
      <c r="N24" s="157"/>
      <c r="O24" s="67" t="s">
        <v>227</v>
      </c>
      <c r="P24" s="67"/>
      <c r="Q24" s="67"/>
      <c r="R24" s="67"/>
      <c r="S24" s="67"/>
      <c r="T24" s="67"/>
      <c r="U24" s="157"/>
      <c r="V24" s="67" t="s">
        <v>228</v>
      </c>
      <c r="W24" s="67"/>
      <c r="X24" s="67"/>
      <c r="Y24" s="67"/>
      <c r="Z24" s="67"/>
      <c r="AA24" s="67"/>
      <c r="AB24" s="157"/>
      <c r="AC24" s="67" t="s">
        <v>229</v>
      </c>
      <c r="AD24" s="67"/>
      <c r="AE24" s="67"/>
      <c r="AF24" s="67"/>
      <c r="AG24" s="67"/>
      <c r="AH24" s="67"/>
      <c r="AI24" s="157"/>
      <c r="AJ24" s="67" t="s">
        <v>230</v>
      </c>
      <c r="AK24" s="67"/>
      <c r="AL24" s="67"/>
      <c r="AM24" s="67"/>
      <c r="AN24" s="67"/>
      <c r="AO24" s="67"/>
      <c r="AP24" s="157"/>
      <c r="AQ24" s="67" t="s">
        <v>231</v>
      </c>
      <c r="AR24" s="67"/>
      <c r="AS24" s="67"/>
      <c r="AT24" s="67"/>
      <c r="AU24" s="67"/>
      <c r="AV24" s="67"/>
      <c r="AW24" s="157"/>
      <c r="AX24" s="67" t="s">
        <v>232</v>
      </c>
      <c r="AY24" s="67"/>
      <c r="AZ24" s="67"/>
      <c r="BA24" s="67"/>
      <c r="BB24" s="67"/>
      <c r="BC24" s="67"/>
      <c r="BD24" s="157"/>
      <c r="BE24" s="67" t="s">
        <v>233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209</v>
      </c>
      <c r="C25" s="159" t="s">
        <v>210</v>
      </c>
      <c r="D25" s="159" t="s">
        <v>211</v>
      </c>
      <c r="E25" s="159" t="s">
        <v>212</v>
      </c>
      <c r="F25" s="159" t="s">
        <v>204</v>
      </c>
      <c r="G25" s="157"/>
      <c r="H25" s="159"/>
      <c r="I25" s="159" t="s">
        <v>209</v>
      </c>
      <c r="J25" s="159" t="s">
        <v>210</v>
      </c>
      <c r="K25" s="159" t="s">
        <v>211</v>
      </c>
      <c r="L25" s="159" t="s">
        <v>212</v>
      </c>
      <c r="M25" s="159" t="s">
        <v>204</v>
      </c>
      <c r="N25" s="157"/>
      <c r="O25" s="159"/>
      <c r="P25" s="159" t="s">
        <v>209</v>
      </c>
      <c r="Q25" s="159" t="s">
        <v>210</v>
      </c>
      <c r="R25" s="159" t="s">
        <v>211</v>
      </c>
      <c r="S25" s="159" t="s">
        <v>212</v>
      </c>
      <c r="T25" s="159" t="s">
        <v>204</v>
      </c>
      <c r="U25" s="157"/>
      <c r="V25" s="159"/>
      <c r="W25" s="159" t="s">
        <v>209</v>
      </c>
      <c r="X25" s="159" t="s">
        <v>210</v>
      </c>
      <c r="Y25" s="159" t="s">
        <v>211</v>
      </c>
      <c r="Z25" s="159" t="s">
        <v>212</v>
      </c>
      <c r="AA25" s="159" t="s">
        <v>204</v>
      </c>
      <c r="AB25" s="157"/>
      <c r="AC25" s="159"/>
      <c r="AD25" s="159" t="s">
        <v>209</v>
      </c>
      <c r="AE25" s="159" t="s">
        <v>210</v>
      </c>
      <c r="AF25" s="159" t="s">
        <v>211</v>
      </c>
      <c r="AG25" s="159" t="s">
        <v>212</v>
      </c>
      <c r="AH25" s="159" t="s">
        <v>204</v>
      </c>
      <c r="AI25" s="157"/>
      <c r="AJ25" s="159"/>
      <c r="AK25" s="159" t="s">
        <v>209</v>
      </c>
      <c r="AL25" s="159" t="s">
        <v>210</v>
      </c>
      <c r="AM25" s="159" t="s">
        <v>211</v>
      </c>
      <c r="AN25" s="159" t="s">
        <v>212</v>
      </c>
      <c r="AO25" s="159" t="s">
        <v>204</v>
      </c>
      <c r="AP25" s="157"/>
      <c r="AQ25" s="159"/>
      <c r="AR25" s="159" t="s">
        <v>209</v>
      </c>
      <c r="AS25" s="159" t="s">
        <v>210</v>
      </c>
      <c r="AT25" s="159" t="s">
        <v>211</v>
      </c>
      <c r="AU25" s="159" t="s">
        <v>212</v>
      </c>
      <c r="AV25" s="159" t="s">
        <v>204</v>
      </c>
      <c r="AW25" s="157"/>
      <c r="AX25" s="159"/>
      <c r="AY25" s="159" t="s">
        <v>209</v>
      </c>
      <c r="AZ25" s="159" t="s">
        <v>210</v>
      </c>
      <c r="BA25" s="159" t="s">
        <v>211</v>
      </c>
      <c r="BB25" s="159" t="s">
        <v>212</v>
      </c>
      <c r="BC25" s="159" t="s">
        <v>204</v>
      </c>
      <c r="BD25" s="157"/>
      <c r="BE25" s="159"/>
      <c r="BF25" s="159" t="s">
        <v>209</v>
      </c>
      <c r="BG25" s="159" t="s">
        <v>210</v>
      </c>
      <c r="BH25" s="159" t="s">
        <v>211</v>
      </c>
      <c r="BI25" s="159" t="s">
        <v>212</v>
      </c>
      <c r="BJ25" s="159" t="s">
        <v>204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45.591617999999997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0.59751310000000002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0.39362399999999997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6.0527350000000002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0.82722640000000003</v>
      </c>
      <c r="AI26" s="157"/>
      <c r="AJ26" s="159" t="s">
        <v>234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136.89429000000001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2.7290684999999999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0.87561279999999997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0.99903909999999996</v>
      </c>
    </row>
    <row r="33" spans="1:68" x14ac:dyDescent="0.3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236</v>
      </c>
      <c r="B34" s="67"/>
      <c r="C34" s="67"/>
      <c r="D34" s="67"/>
      <c r="E34" s="67"/>
      <c r="F34" s="67"/>
      <c r="G34" s="157"/>
      <c r="H34" s="67" t="s">
        <v>237</v>
      </c>
      <c r="I34" s="67"/>
      <c r="J34" s="67"/>
      <c r="K34" s="67"/>
      <c r="L34" s="67"/>
      <c r="M34" s="67"/>
      <c r="N34" s="157"/>
      <c r="O34" s="67" t="s">
        <v>238</v>
      </c>
      <c r="P34" s="67"/>
      <c r="Q34" s="67"/>
      <c r="R34" s="67"/>
      <c r="S34" s="67"/>
      <c r="T34" s="67"/>
      <c r="U34" s="157"/>
      <c r="V34" s="67" t="s">
        <v>239</v>
      </c>
      <c r="W34" s="67"/>
      <c r="X34" s="67"/>
      <c r="Y34" s="67"/>
      <c r="Z34" s="67"/>
      <c r="AA34" s="67"/>
      <c r="AB34" s="157"/>
      <c r="AC34" s="67" t="s">
        <v>240</v>
      </c>
      <c r="AD34" s="67"/>
      <c r="AE34" s="67"/>
      <c r="AF34" s="67"/>
      <c r="AG34" s="67"/>
      <c r="AH34" s="67"/>
      <c r="AI34" s="157"/>
      <c r="AJ34" s="67" t="s">
        <v>241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209</v>
      </c>
      <c r="C35" s="159" t="s">
        <v>210</v>
      </c>
      <c r="D35" s="159" t="s">
        <v>211</v>
      </c>
      <c r="E35" s="159" t="s">
        <v>212</v>
      </c>
      <c r="F35" s="159" t="s">
        <v>204</v>
      </c>
      <c r="G35" s="157"/>
      <c r="H35" s="159"/>
      <c r="I35" s="159" t="s">
        <v>209</v>
      </c>
      <c r="J35" s="159" t="s">
        <v>210</v>
      </c>
      <c r="K35" s="159" t="s">
        <v>211</v>
      </c>
      <c r="L35" s="159" t="s">
        <v>212</v>
      </c>
      <c r="M35" s="159" t="s">
        <v>204</v>
      </c>
      <c r="N35" s="157"/>
      <c r="O35" s="159"/>
      <c r="P35" s="159" t="s">
        <v>209</v>
      </c>
      <c r="Q35" s="159" t="s">
        <v>210</v>
      </c>
      <c r="R35" s="159" t="s">
        <v>211</v>
      </c>
      <c r="S35" s="159" t="s">
        <v>212</v>
      </c>
      <c r="T35" s="159" t="s">
        <v>204</v>
      </c>
      <c r="U35" s="157"/>
      <c r="V35" s="159"/>
      <c r="W35" s="159" t="s">
        <v>209</v>
      </c>
      <c r="X35" s="159" t="s">
        <v>210</v>
      </c>
      <c r="Y35" s="159" t="s">
        <v>211</v>
      </c>
      <c r="Z35" s="159" t="s">
        <v>212</v>
      </c>
      <c r="AA35" s="159" t="s">
        <v>204</v>
      </c>
      <c r="AB35" s="157"/>
      <c r="AC35" s="159"/>
      <c r="AD35" s="159" t="s">
        <v>209</v>
      </c>
      <c r="AE35" s="159" t="s">
        <v>210</v>
      </c>
      <c r="AF35" s="159" t="s">
        <v>211</v>
      </c>
      <c r="AG35" s="159" t="s">
        <v>212</v>
      </c>
      <c r="AH35" s="159" t="s">
        <v>204</v>
      </c>
      <c r="AI35" s="157"/>
      <c r="AJ35" s="159"/>
      <c r="AK35" s="159" t="s">
        <v>209</v>
      </c>
      <c r="AL35" s="159" t="s">
        <v>210</v>
      </c>
      <c r="AM35" s="159" t="s">
        <v>211</v>
      </c>
      <c r="AN35" s="159" t="s">
        <v>212</v>
      </c>
      <c r="AO35" s="159" t="s">
        <v>204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121.72450000000001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446.85921999999999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921.50829999999996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1142.4286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17.420656000000001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53.097957999999998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243</v>
      </c>
      <c r="B44" s="67"/>
      <c r="C44" s="67"/>
      <c r="D44" s="67"/>
      <c r="E44" s="67"/>
      <c r="F44" s="67"/>
      <c r="G44" s="157"/>
      <c r="H44" s="67" t="s">
        <v>244</v>
      </c>
      <c r="I44" s="67"/>
      <c r="J44" s="67"/>
      <c r="K44" s="67"/>
      <c r="L44" s="67"/>
      <c r="M44" s="67"/>
      <c r="N44" s="157"/>
      <c r="O44" s="67" t="s">
        <v>245</v>
      </c>
      <c r="P44" s="67"/>
      <c r="Q44" s="67"/>
      <c r="R44" s="67"/>
      <c r="S44" s="67"/>
      <c r="T44" s="67"/>
      <c r="U44" s="157"/>
      <c r="V44" s="67" t="s">
        <v>246</v>
      </c>
      <c r="W44" s="67"/>
      <c r="X44" s="67"/>
      <c r="Y44" s="67"/>
      <c r="Z44" s="67"/>
      <c r="AA44" s="67"/>
      <c r="AB44" s="157"/>
      <c r="AC44" s="67" t="s">
        <v>247</v>
      </c>
      <c r="AD44" s="67"/>
      <c r="AE44" s="67"/>
      <c r="AF44" s="67"/>
      <c r="AG44" s="67"/>
      <c r="AH44" s="67"/>
      <c r="AI44" s="157"/>
      <c r="AJ44" s="67" t="s">
        <v>248</v>
      </c>
      <c r="AK44" s="67"/>
      <c r="AL44" s="67"/>
      <c r="AM44" s="67"/>
      <c r="AN44" s="67"/>
      <c r="AO44" s="67"/>
      <c r="AP44" s="157"/>
      <c r="AQ44" s="67" t="s">
        <v>249</v>
      </c>
      <c r="AR44" s="67"/>
      <c r="AS44" s="67"/>
      <c r="AT44" s="67"/>
      <c r="AU44" s="67"/>
      <c r="AV44" s="67"/>
      <c r="AW44" s="157"/>
      <c r="AX44" s="67" t="s">
        <v>250</v>
      </c>
      <c r="AY44" s="67"/>
      <c r="AZ44" s="67"/>
      <c r="BA44" s="67"/>
      <c r="BB44" s="67"/>
      <c r="BC44" s="67"/>
      <c r="BD44" s="157"/>
      <c r="BE44" s="67" t="s">
        <v>251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209</v>
      </c>
      <c r="C45" s="159" t="s">
        <v>210</v>
      </c>
      <c r="D45" s="159" t="s">
        <v>211</v>
      </c>
      <c r="E45" s="159" t="s">
        <v>212</v>
      </c>
      <c r="F45" s="159" t="s">
        <v>204</v>
      </c>
      <c r="G45" s="157"/>
      <c r="H45" s="159"/>
      <c r="I45" s="159" t="s">
        <v>209</v>
      </c>
      <c r="J45" s="159" t="s">
        <v>210</v>
      </c>
      <c r="K45" s="159" t="s">
        <v>211</v>
      </c>
      <c r="L45" s="159" t="s">
        <v>212</v>
      </c>
      <c r="M45" s="159" t="s">
        <v>204</v>
      </c>
      <c r="N45" s="157"/>
      <c r="O45" s="159"/>
      <c r="P45" s="159" t="s">
        <v>209</v>
      </c>
      <c r="Q45" s="159" t="s">
        <v>210</v>
      </c>
      <c r="R45" s="159" t="s">
        <v>211</v>
      </c>
      <c r="S45" s="159" t="s">
        <v>212</v>
      </c>
      <c r="T45" s="159" t="s">
        <v>204</v>
      </c>
      <c r="U45" s="157"/>
      <c r="V45" s="159"/>
      <c r="W45" s="159" t="s">
        <v>209</v>
      </c>
      <c r="X45" s="159" t="s">
        <v>210</v>
      </c>
      <c r="Y45" s="159" t="s">
        <v>211</v>
      </c>
      <c r="Z45" s="159" t="s">
        <v>212</v>
      </c>
      <c r="AA45" s="159" t="s">
        <v>204</v>
      </c>
      <c r="AB45" s="157"/>
      <c r="AC45" s="159"/>
      <c r="AD45" s="159" t="s">
        <v>209</v>
      </c>
      <c r="AE45" s="159" t="s">
        <v>210</v>
      </c>
      <c r="AF45" s="159" t="s">
        <v>211</v>
      </c>
      <c r="AG45" s="159" t="s">
        <v>212</v>
      </c>
      <c r="AH45" s="159" t="s">
        <v>204</v>
      </c>
      <c r="AI45" s="157"/>
      <c r="AJ45" s="159"/>
      <c r="AK45" s="159" t="s">
        <v>209</v>
      </c>
      <c r="AL45" s="159" t="s">
        <v>210</v>
      </c>
      <c r="AM45" s="159" t="s">
        <v>211</v>
      </c>
      <c r="AN45" s="159" t="s">
        <v>212</v>
      </c>
      <c r="AO45" s="159" t="s">
        <v>204</v>
      </c>
      <c r="AP45" s="157"/>
      <c r="AQ45" s="159"/>
      <c r="AR45" s="159" t="s">
        <v>209</v>
      </c>
      <c r="AS45" s="159" t="s">
        <v>210</v>
      </c>
      <c r="AT45" s="159" t="s">
        <v>211</v>
      </c>
      <c r="AU45" s="159" t="s">
        <v>212</v>
      </c>
      <c r="AV45" s="159" t="s">
        <v>204</v>
      </c>
      <c r="AW45" s="157"/>
      <c r="AX45" s="159"/>
      <c r="AY45" s="159" t="s">
        <v>209</v>
      </c>
      <c r="AZ45" s="159" t="s">
        <v>210</v>
      </c>
      <c r="BA45" s="159" t="s">
        <v>211</v>
      </c>
      <c r="BB45" s="159" t="s">
        <v>212</v>
      </c>
      <c r="BC45" s="159" t="s">
        <v>204</v>
      </c>
      <c r="BD45" s="157"/>
      <c r="BE45" s="159"/>
      <c r="BF45" s="159" t="s">
        <v>209</v>
      </c>
      <c r="BG45" s="159" t="s">
        <v>210</v>
      </c>
      <c r="BH45" s="159" t="s">
        <v>211</v>
      </c>
      <c r="BI45" s="159" t="s">
        <v>212</v>
      </c>
      <c r="BJ45" s="159" t="s">
        <v>204</v>
      </c>
    </row>
    <row r="46" spans="1:68" x14ac:dyDescent="0.3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5.2275796000000003</v>
      </c>
      <c r="G46" s="157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4.3397173999999996</v>
      </c>
      <c r="N46" s="157"/>
      <c r="O46" s="159" t="s">
        <v>252</v>
      </c>
      <c r="P46" s="159">
        <v>600</v>
      </c>
      <c r="Q46" s="159">
        <v>800</v>
      </c>
      <c r="R46" s="159">
        <v>0</v>
      </c>
      <c r="S46" s="159">
        <v>10000</v>
      </c>
      <c r="T46" s="159">
        <v>310.00783999999999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1.0190635E-2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1.4644188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53.480843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32.001655999999997</v>
      </c>
      <c r="AW46" s="157"/>
      <c r="AX46" s="159" t="s">
        <v>253</v>
      </c>
      <c r="AY46" s="159"/>
      <c r="AZ46" s="159"/>
      <c r="BA46" s="159"/>
      <c r="BB46" s="159"/>
      <c r="BC46" s="159"/>
      <c r="BD46" s="157"/>
      <c r="BE46" s="159" t="s">
        <v>254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157" customFormat="1" x14ac:dyDescent="0.3">
      <c r="A2" s="157" t="s">
        <v>280</v>
      </c>
      <c r="B2" s="157" t="s">
        <v>281</v>
      </c>
      <c r="C2" s="157" t="s">
        <v>282</v>
      </c>
      <c r="D2" s="157">
        <v>63</v>
      </c>
      <c r="E2" s="157">
        <v>778.04349999999999</v>
      </c>
      <c r="F2" s="157">
        <v>138.11564999999999</v>
      </c>
      <c r="G2" s="157">
        <v>13.154299999999999</v>
      </c>
      <c r="H2" s="157">
        <v>6.5012335999999999</v>
      </c>
      <c r="I2" s="157">
        <v>6.6530657</v>
      </c>
      <c r="J2" s="157">
        <v>26.072154999999999</v>
      </c>
      <c r="K2" s="157">
        <v>14.492561</v>
      </c>
      <c r="L2" s="157">
        <v>11.579594</v>
      </c>
      <c r="M2" s="157">
        <v>7.6708600000000002</v>
      </c>
      <c r="N2" s="157">
        <v>1.3117365999999999</v>
      </c>
      <c r="O2" s="157">
        <v>4.1972394</v>
      </c>
      <c r="P2" s="157">
        <v>357.80383</v>
      </c>
      <c r="Q2" s="157">
        <v>5.9124203</v>
      </c>
      <c r="R2" s="157">
        <v>124.57547</v>
      </c>
      <c r="S2" s="157">
        <v>22.365053</v>
      </c>
      <c r="T2" s="157">
        <v>1226.5234</v>
      </c>
      <c r="U2" s="157">
        <v>1.2381793000000001</v>
      </c>
      <c r="V2" s="157">
        <v>5.0032496000000002</v>
      </c>
      <c r="W2" s="157">
        <v>36.883384999999997</v>
      </c>
      <c r="X2" s="157">
        <v>45.591617999999997</v>
      </c>
      <c r="Y2" s="157">
        <v>0.59751310000000002</v>
      </c>
      <c r="Z2" s="157">
        <v>0.39362399999999997</v>
      </c>
      <c r="AA2" s="157">
        <v>6.0527350000000002</v>
      </c>
      <c r="AB2" s="157">
        <v>0.82722640000000003</v>
      </c>
      <c r="AC2" s="157">
        <v>136.89429000000001</v>
      </c>
      <c r="AD2" s="157">
        <v>2.7290684999999999</v>
      </c>
      <c r="AE2" s="157">
        <v>0.87561279999999997</v>
      </c>
      <c r="AF2" s="157">
        <v>0.99903909999999996</v>
      </c>
      <c r="AG2" s="157">
        <v>121.72450000000001</v>
      </c>
      <c r="AH2" s="157">
        <v>79.609634</v>
      </c>
      <c r="AI2" s="157">
        <v>42.114870000000003</v>
      </c>
      <c r="AJ2" s="157">
        <v>446.85921999999999</v>
      </c>
      <c r="AK2" s="157">
        <v>921.50829999999996</v>
      </c>
      <c r="AL2" s="157">
        <v>17.420656000000001</v>
      </c>
      <c r="AM2" s="157">
        <v>1142.4286</v>
      </c>
      <c r="AN2" s="157">
        <v>53.097957999999998</v>
      </c>
      <c r="AO2" s="157">
        <v>5.2275796000000003</v>
      </c>
      <c r="AP2" s="157">
        <v>3.6377839999999999</v>
      </c>
      <c r="AQ2" s="157">
        <v>1.5897958000000001</v>
      </c>
      <c r="AR2" s="157">
        <v>4.3397173999999996</v>
      </c>
      <c r="AS2" s="157">
        <v>310.00783999999999</v>
      </c>
      <c r="AT2" s="157">
        <v>1.0190635E-2</v>
      </c>
      <c r="AU2" s="157">
        <v>1.4644188</v>
      </c>
      <c r="AV2" s="157">
        <v>53.480843</v>
      </c>
      <c r="AW2" s="157">
        <v>32.001655999999997</v>
      </c>
      <c r="AX2" s="157">
        <v>2.6322412999999999E-2</v>
      </c>
      <c r="AY2" s="157">
        <v>0.43647747999999997</v>
      </c>
      <c r="AZ2" s="157">
        <v>70.967070000000007</v>
      </c>
      <c r="BA2" s="157">
        <v>11.795334</v>
      </c>
      <c r="BB2" s="157">
        <v>3.6394837</v>
      </c>
      <c r="BC2" s="157">
        <v>4.4014949999999997</v>
      </c>
      <c r="BD2" s="157">
        <v>3.7479149999999999</v>
      </c>
      <c r="BE2" s="157">
        <v>0.33855549000000001</v>
      </c>
      <c r="BF2" s="157">
        <v>1.2654346000000001</v>
      </c>
      <c r="BG2" s="157">
        <v>0</v>
      </c>
      <c r="BH2" s="157">
        <v>1.68432E-3</v>
      </c>
      <c r="BI2" s="157">
        <v>1.5418798E-3</v>
      </c>
      <c r="BJ2" s="157">
        <v>1.3773509E-2</v>
      </c>
      <c r="BK2" s="157">
        <v>0</v>
      </c>
      <c r="BL2" s="157">
        <v>3.8983308000000001E-2</v>
      </c>
      <c r="BM2" s="157">
        <v>0.54111785000000001</v>
      </c>
      <c r="BN2" s="157">
        <v>7.2309189999999995E-2</v>
      </c>
      <c r="BO2" s="157">
        <v>8.6059809999999999</v>
      </c>
      <c r="BP2" s="157">
        <v>1.3058650000000001</v>
      </c>
      <c r="BQ2" s="157">
        <v>2.4179491999999998</v>
      </c>
      <c r="BR2" s="157">
        <v>10.319654</v>
      </c>
      <c r="BS2" s="157">
        <v>8.2548220000000008</v>
      </c>
      <c r="BT2" s="157">
        <v>1.0716829000000001</v>
      </c>
      <c r="BU2" s="157">
        <v>2.2709565000000001E-2</v>
      </c>
      <c r="BV2" s="157">
        <v>2.7895420000000001E-2</v>
      </c>
      <c r="BW2" s="157">
        <v>8.1978700000000002E-2</v>
      </c>
      <c r="BX2" s="157">
        <v>0.30997795</v>
      </c>
      <c r="BY2" s="157">
        <v>3.6033916999999999E-2</v>
      </c>
      <c r="BZ2" s="157">
        <v>1.7536527999999999E-4</v>
      </c>
      <c r="CA2" s="157">
        <v>0.18288629000000001</v>
      </c>
      <c r="CB2" s="157">
        <v>1.2885236E-2</v>
      </c>
      <c r="CC2" s="157">
        <v>5.4124180000000001E-2</v>
      </c>
      <c r="CD2" s="157">
        <v>0.56775240000000005</v>
      </c>
      <c r="CE2" s="157">
        <v>2.1607610999999999E-2</v>
      </c>
      <c r="CF2" s="157">
        <v>0.14302297999999999</v>
      </c>
      <c r="CG2" s="157">
        <v>0</v>
      </c>
      <c r="CH2" s="157">
        <v>1.129399E-2</v>
      </c>
      <c r="CI2" s="157">
        <v>7.7246405000000002E-8</v>
      </c>
      <c r="CJ2" s="157">
        <v>1.2004478999999999</v>
      </c>
      <c r="CK2" s="157">
        <v>4.6799570000000002E-3</v>
      </c>
      <c r="CL2" s="157">
        <v>0.22808466999999999</v>
      </c>
      <c r="CM2" s="157">
        <v>0.50567894999999996</v>
      </c>
      <c r="CN2" s="157">
        <v>833.24994000000004</v>
      </c>
      <c r="CO2" s="157">
        <v>1421.2472</v>
      </c>
      <c r="CP2" s="157">
        <v>768.87379999999996</v>
      </c>
      <c r="CQ2" s="157">
        <v>316.72836000000001</v>
      </c>
      <c r="CR2" s="157">
        <v>169.26339999999999</v>
      </c>
      <c r="CS2" s="157">
        <v>177.23921000000001</v>
      </c>
      <c r="CT2" s="157">
        <v>808.84820000000002</v>
      </c>
      <c r="CU2" s="157">
        <v>451.72930000000002</v>
      </c>
      <c r="CV2" s="157">
        <v>552.63544000000002</v>
      </c>
      <c r="CW2" s="157">
        <v>503.43979999999999</v>
      </c>
      <c r="CX2" s="157">
        <v>152.47338999999999</v>
      </c>
      <c r="CY2" s="157">
        <v>1098.4248</v>
      </c>
      <c r="CZ2" s="157">
        <v>464.97806000000003</v>
      </c>
      <c r="DA2" s="157">
        <v>1198.0897</v>
      </c>
      <c r="DB2" s="157">
        <v>1211.8113000000001</v>
      </c>
      <c r="DC2" s="157">
        <v>1557.9558999999999</v>
      </c>
      <c r="DD2" s="157">
        <v>2591.7064999999998</v>
      </c>
      <c r="DE2" s="157">
        <v>536.0068</v>
      </c>
      <c r="DF2" s="157">
        <v>1361.1370999999999</v>
      </c>
      <c r="DG2" s="157">
        <v>582.87945999999999</v>
      </c>
      <c r="DH2" s="157">
        <v>28.791172</v>
      </c>
      <c r="DI2" s="157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11.795334</v>
      </c>
      <c r="B6">
        <f>BB2</f>
        <v>3.6394837</v>
      </c>
      <c r="C6">
        <f>BC2</f>
        <v>4.4014949999999997</v>
      </c>
      <c r="D6">
        <f>BD2</f>
        <v>3.7479149999999999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0" t="s">
        <v>37</v>
      </c>
      <c r="F1" s="70"/>
      <c r="G1" s="70" t="s">
        <v>38</v>
      </c>
      <c r="H1" s="70"/>
      <c r="I1" s="52" t="s">
        <v>39</v>
      </c>
    </row>
    <row r="2" spans="1:9" x14ac:dyDescent="0.3">
      <c r="A2" s="55" t="s">
        <v>256</v>
      </c>
      <c r="B2" s="56">
        <v>20785</v>
      </c>
      <c r="C2" s="57">
        <f ca="1">YEAR(TODAY())-YEAR(B2)+IF(TODAY()&gt;=DATE(YEAR(TODAY()),MONTH(B2),DAY(B2)),0,-1)</f>
        <v>63</v>
      </c>
      <c r="E2" s="53">
        <v>170</v>
      </c>
      <c r="F2" s="54" t="s">
        <v>40</v>
      </c>
      <c r="G2" s="53">
        <v>71</v>
      </c>
      <c r="H2" s="52" t="s">
        <v>42</v>
      </c>
      <c r="I2" s="70">
        <f>ROUND(G3/E3^2,1)</f>
        <v>24.6</v>
      </c>
    </row>
    <row r="3" spans="1:9" x14ac:dyDescent="0.3">
      <c r="E3" s="52">
        <f>E2/100</f>
        <v>1.7</v>
      </c>
      <c r="F3" s="52" t="s">
        <v>41</v>
      </c>
      <c r="G3" s="52">
        <f>G2</f>
        <v>71</v>
      </c>
      <c r="H3" s="52" t="s">
        <v>42</v>
      </c>
      <c r="I3" s="70"/>
    </row>
    <row r="4" spans="1:9" x14ac:dyDescent="0.3">
      <c r="A4" t="s">
        <v>274</v>
      </c>
    </row>
    <row r="5" spans="1:9" x14ac:dyDescent="0.3">
      <c r="B5" s="61">
        <v>43935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이형중, ID : H1900182)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04월 16일 10:25:59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K9" sqref="K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1" t="s">
        <v>197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</row>
    <row r="3" spans="1:19" ht="18" customHeight="1" x14ac:dyDescent="0.3">
      <c r="A3" s="6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</row>
    <row r="4" spans="1:19" ht="18" customHeight="1" thickBot="1" x14ac:dyDescent="0.35">
      <c r="A4" s="6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</row>
    <row r="5" spans="1:19" ht="18" customHeight="1" x14ac:dyDescent="0.3">
      <c r="A5" s="6"/>
      <c r="B5" s="153" t="s">
        <v>30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 x14ac:dyDescent="0.3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 x14ac:dyDescent="0.3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3" t="s">
        <v>31</v>
      </c>
      <c r="D10" s="143"/>
      <c r="E10" s="144"/>
      <c r="F10" s="142">
        <f>'개인정보 및 신체계측 입력'!B5</f>
        <v>43935</v>
      </c>
      <c r="G10" s="107"/>
      <c r="H10" s="107"/>
      <c r="I10" s="107"/>
      <c r="K10" s="103" t="s">
        <v>34</v>
      </c>
      <c r="L10" s="104"/>
      <c r="M10" s="103" t="s">
        <v>35</v>
      </c>
      <c r="N10" s="104"/>
      <c r="O10" s="103" t="s">
        <v>36</v>
      </c>
      <c r="P10" s="103"/>
      <c r="Q10" s="103"/>
      <c r="R10" s="103"/>
      <c r="S10" s="103"/>
    </row>
    <row r="11" spans="1:19" ht="18" customHeight="1" thickBot="1" x14ac:dyDescent="0.35">
      <c r="C11" s="147"/>
      <c r="D11" s="147"/>
      <c r="E11" s="148"/>
      <c r="F11" s="108"/>
      <c r="G11" s="108"/>
      <c r="H11" s="108"/>
      <c r="I11" s="10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 x14ac:dyDescent="0.3">
      <c r="C12" s="143" t="s">
        <v>33</v>
      </c>
      <c r="D12" s="143"/>
      <c r="E12" s="144"/>
      <c r="F12" s="149">
        <f ca="1">'개인정보 및 신체계측 입력'!C2</f>
        <v>63</v>
      </c>
      <c r="G12" s="149"/>
      <c r="H12" s="149"/>
      <c r="I12" s="149"/>
      <c r="K12" s="120">
        <f>'개인정보 및 신체계측 입력'!E2</f>
        <v>170</v>
      </c>
      <c r="L12" s="121"/>
      <c r="M12" s="114">
        <f>'개인정보 및 신체계측 입력'!G2</f>
        <v>71</v>
      </c>
      <c r="N12" s="115"/>
      <c r="O12" s="110" t="s">
        <v>272</v>
      </c>
      <c r="P12" s="104"/>
      <c r="Q12" s="107">
        <f>'개인정보 및 신체계측 입력'!I2</f>
        <v>24.6</v>
      </c>
      <c r="R12" s="107"/>
      <c r="S12" s="107"/>
    </row>
    <row r="13" spans="1:19" ht="18" customHeight="1" thickBot="1" x14ac:dyDescent="0.35">
      <c r="C13" s="145"/>
      <c r="D13" s="145"/>
      <c r="E13" s="146"/>
      <c r="F13" s="150"/>
      <c r="G13" s="150"/>
      <c r="H13" s="150"/>
      <c r="I13" s="150"/>
      <c r="K13" s="122"/>
      <c r="L13" s="123"/>
      <c r="M13" s="116"/>
      <c r="N13" s="117"/>
      <c r="O13" s="111"/>
      <c r="P13" s="112"/>
      <c r="Q13" s="108"/>
      <c r="R13" s="108"/>
      <c r="S13" s="108"/>
    </row>
    <row r="14" spans="1:19" ht="18" customHeight="1" x14ac:dyDescent="0.3">
      <c r="C14" s="147" t="s">
        <v>32</v>
      </c>
      <c r="D14" s="147"/>
      <c r="E14" s="148"/>
      <c r="F14" s="108" t="str">
        <f>MID('DRIs DATA'!B1,28,3)</f>
        <v>이형중</v>
      </c>
      <c r="G14" s="108"/>
      <c r="H14" s="108"/>
      <c r="I14" s="108"/>
      <c r="K14" s="122"/>
      <c r="L14" s="123"/>
      <c r="M14" s="116"/>
      <c r="N14" s="117"/>
      <c r="O14" s="111"/>
      <c r="P14" s="112"/>
      <c r="Q14" s="108"/>
      <c r="R14" s="108"/>
      <c r="S14" s="108"/>
    </row>
    <row r="15" spans="1:19" ht="18" customHeight="1" thickBot="1" x14ac:dyDescent="0.35">
      <c r="C15" s="145"/>
      <c r="D15" s="145"/>
      <c r="E15" s="146"/>
      <c r="F15" s="109"/>
      <c r="G15" s="109"/>
      <c r="H15" s="109"/>
      <c r="I15" s="109"/>
      <c r="K15" s="124"/>
      <c r="L15" s="125"/>
      <c r="M15" s="118"/>
      <c r="N15" s="119"/>
      <c r="O15" s="113"/>
      <c r="P15" s="106"/>
      <c r="Q15" s="109"/>
      <c r="R15" s="109"/>
      <c r="S15" s="109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6" t="s">
        <v>43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8"/>
    </row>
    <row r="20" spans="2:20" ht="18" customHeight="1" thickBot="1" x14ac:dyDescent="0.35">
      <c r="B20" s="89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39" t="s">
        <v>44</v>
      </c>
      <c r="E36" s="139"/>
      <c r="F36" s="139"/>
      <c r="G36" s="139"/>
      <c r="H36" s="139"/>
      <c r="I36" s="35">
        <f>'DRIs DATA'!F8</f>
        <v>77.881</v>
      </c>
      <c r="J36" s="140" t="s">
        <v>45</v>
      </c>
      <c r="K36" s="140"/>
      <c r="L36" s="140"/>
      <c r="M36" s="140"/>
      <c r="N36" s="36"/>
      <c r="O36" s="138" t="s">
        <v>46</v>
      </c>
      <c r="P36" s="138"/>
      <c r="Q36" s="138"/>
      <c r="R36" s="138"/>
      <c r="S36" s="138"/>
      <c r="T36" s="6"/>
    </row>
    <row r="37" spans="2:20" ht="18" customHeight="1" x14ac:dyDescent="0.3">
      <c r="B37" s="12"/>
      <c r="C37" s="135" t="s">
        <v>183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 x14ac:dyDescent="0.3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 x14ac:dyDescent="0.35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39" t="s">
        <v>44</v>
      </c>
      <c r="E41" s="139"/>
      <c r="F41" s="139"/>
      <c r="G41" s="139"/>
      <c r="H41" s="139"/>
      <c r="I41" s="35">
        <f>'DRIs DATA'!G8</f>
        <v>7.4169999999999998</v>
      </c>
      <c r="J41" s="140" t="s">
        <v>45</v>
      </c>
      <c r="K41" s="140"/>
      <c r="L41" s="140"/>
      <c r="M41" s="140"/>
      <c r="N41" s="36"/>
      <c r="O41" s="137" t="s">
        <v>50</v>
      </c>
      <c r="P41" s="137"/>
      <c r="Q41" s="137"/>
      <c r="R41" s="137"/>
      <c r="S41" s="137"/>
      <c r="T41" s="6"/>
    </row>
    <row r="42" spans="2:20" ht="18" customHeight="1" x14ac:dyDescent="0.3">
      <c r="B42" s="6"/>
      <c r="C42" s="126" t="s">
        <v>185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6"/>
    </row>
    <row r="43" spans="2:20" ht="18" customHeight="1" x14ac:dyDescent="0.3">
      <c r="B43" s="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6"/>
    </row>
    <row r="44" spans="2:20" ht="18" customHeight="1" thickBot="1" x14ac:dyDescent="0.35">
      <c r="B44" s="6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1" t="s">
        <v>44</v>
      </c>
      <c r="E46" s="141"/>
      <c r="F46" s="141"/>
      <c r="G46" s="141"/>
      <c r="H46" s="141"/>
      <c r="I46" s="35">
        <f>'DRIs DATA'!H8</f>
        <v>14.702</v>
      </c>
      <c r="J46" s="140" t="s">
        <v>45</v>
      </c>
      <c r="K46" s="140"/>
      <c r="L46" s="140"/>
      <c r="M46" s="140"/>
      <c r="N46" s="36"/>
      <c r="O46" s="137" t="s">
        <v>49</v>
      </c>
      <c r="P46" s="137"/>
      <c r="Q46" s="137"/>
      <c r="R46" s="137"/>
      <c r="S46" s="137"/>
      <c r="T46" s="6"/>
    </row>
    <row r="47" spans="2:20" ht="18" customHeight="1" x14ac:dyDescent="0.3">
      <c r="B47" s="6"/>
      <c r="C47" s="126" t="s">
        <v>184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6"/>
    </row>
    <row r="48" spans="2:20" ht="18" customHeight="1" thickBot="1" x14ac:dyDescent="0.35">
      <c r="B48" s="6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6" t="s">
        <v>192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8"/>
    </row>
    <row r="54" spans="1:20" ht="18" customHeight="1" thickBot="1" x14ac:dyDescent="0.35">
      <c r="B54" s="89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165</v>
      </c>
      <c r="D69" s="155"/>
      <c r="E69" s="155"/>
      <c r="F69" s="155"/>
      <c r="G69" s="155"/>
      <c r="H69" s="139" t="s">
        <v>171</v>
      </c>
      <c r="I69" s="139"/>
      <c r="J69" s="139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6">
        <f>ROUND('그룹 전체 사용자의 일일 입력'!D6/MAX('그룹 전체 사용자의 일일 입력'!$B$6,'그룹 전체 사용자의 일일 입력'!$C$6,'그룹 전체 사용자의 일일 입력'!$D$6),1)</f>
        <v>0.9</v>
      </c>
      <c r="P69" s="156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27" t="s">
        <v>166</v>
      </c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52</v>
      </c>
      <c r="D72" s="155"/>
      <c r="E72" s="155"/>
      <c r="F72" s="155"/>
      <c r="G72" s="155"/>
      <c r="H72" s="39"/>
      <c r="I72" s="139" t="s">
        <v>53</v>
      </c>
      <c r="J72" s="139"/>
      <c r="K72" s="37">
        <f>ROUND('DRIs DATA'!L8,1)</f>
        <v>9.9</v>
      </c>
      <c r="L72" s="37" t="s">
        <v>54</v>
      </c>
      <c r="M72" s="37">
        <f>ROUND('DRIs DATA'!K8,1)</f>
        <v>2.7</v>
      </c>
      <c r="N72" s="140" t="s">
        <v>55</v>
      </c>
      <c r="O72" s="140"/>
      <c r="P72" s="140"/>
      <c r="Q72" s="140"/>
      <c r="R72" s="40"/>
      <c r="S72" s="36"/>
      <c r="T72" s="6"/>
    </row>
    <row r="73" spans="2:21" ht="18" customHeight="1" x14ac:dyDescent="0.3">
      <c r="B73" s="6"/>
      <c r="C73" s="126" t="s">
        <v>182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6"/>
      <c r="U73" s="13"/>
    </row>
    <row r="74" spans="2:21" ht="18" customHeight="1" thickBot="1" x14ac:dyDescent="0.35">
      <c r="B74" s="6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6" t="s">
        <v>193</v>
      </c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8"/>
    </row>
    <row r="78" spans="2:21" ht="18" customHeight="1" thickBot="1" x14ac:dyDescent="0.35">
      <c r="B78" s="89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1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99" t="s">
        <v>169</v>
      </c>
      <c r="C80" s="99"/>
      <c r="D80" s="99"/>
      <c r="E80" s="99"/>
      <c r="F80" s="21"/>
      <c r="G80" s="21"/>
      <c r="H80" s="21"/>
      <c r="L80" s="99" t="s">
        <v>173</v>
      </c>
      <c r="M80" s="99"/>
      <c r="N80" s="99"/>
      <c r="O80" s="99"/>
      <c r="P80" s="9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28" t="s">
        <v>269</v>
      </c>
      <c r="C93" s="129"/>
      <c r="D93" s="129"/>
      <c r="E93" s="129"/>
      <c r="F93" s="129"/>
      <c r="G93" s="129"/>
      <c r="H93" s="129"/>
      <c r="I93" s="129"/>
      <c r="J93" s="130"/>
      <c r="L93" s="128" t="s">
        <v>176</v>
      </c>
      <c r="M93" s="129"/>
      <c r="N93" s="129"/>
      <c r="O93" s="129"/>
      <c r="P93" s="129"/>
      <c r="Q93" s="129"/>
      <c r="R93" s="129"/>
      <c r="S93" s="129"/>
      <c r="T93" s="130"/>
    </row>
    <row r="94" spans="1:21" ht="18" customHeight="1" x14ac:dyDescent="0.3">
      <c r="B94" s="134" t="s">
        <v>172</v>
      </c>
      <c r="C94" s="132"/>
      <c r="D94" s="132"/>
      <c r="E94" s="132"/>
      <c r="F94" s="92">
        <f>ROUND('DRIs DATA'!F16/'DRIs DATA'!C16*100,2)</f>
        <v>16.61</v>
      </c>
      <c r="G94" s="92"/>
      <c r="H94" s="132" t="s">
        <v>168</v>
      </c>
      <c r="I94" s="132"/>
      <c r="J94" s="133"/>
      <c r="L94" s="134" t="s">
        <v>172</v>
      </c>
      <c r="M94" s="132"/>
      <c r="N94" s="132"/>
      <c r="O94" s="132"/>
      <c r="P94" s="132"/>
      <c r="Q94" s="23">
        <f>ROUND('DRIs DATA'!M16/'DRIs DATA'!K16*100,2)</f>
        <v>41.69</v>
      </c>
      <c r="R94" s="132" t="s">
        <v>168</v>
      </c>
      <c r="S94" s="132"/>
      <c r="T94" s="133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4" t="s">
        <v>181</v>
      </c>
      <c r="C96" s="75"/>
      <c r="D96" s="75"/>
      <c r="E96" s="75"/>
      <c r="F96" s="75"/>
      <c r="G96" s="75"/>
      <c r="H96" s="75"/>
      <c r="I96" s="75"/>
      <c r="J96" s="76"/>
      <c r="L96" s="80" t="s">
        <v>174</v>
      </c>
      <c r="M96" s="81"/>
      <c r="N96" s="81"/>
      <c r="O96" s="81"/>
      <c r="P96" s="81"/>
      <c r="Q96" s="81"/>
      <c r="R96" s="81"/>
      <c r="S96" s="81"/>
      <c r="T96" s="82"/>
    </row>
    <row r="97" spans="2:21" ht="18" customHeight="1" x14ac:dyDescent="0.3">
      <c r="B97" s="74"/>
      <c r="C97" s="75"/>
      <c r="D97" s="75"/>
      <c r="E97" s="75"/>
      <c r="F97" s="75"/>
      <c r="G97" s="75"/>
      <c r="H97" s="75"/>
      <c r="I97" s="75"/>
      <c r="J97" s="76"/>
      <c r="L97" s="80"/>
      <c r="M97" s="81"/>
      <c r="N97" s="81"/>
      <c r="O97" s="81"/>
      <c r="P97" s="81"/>
      <c r="Q97" s="81"/>
      <c r="R97" s="81"/>
      <c r="S97" s="81"/>
      <c r="T97" s="82"/>
    </row>
    <row r="98" spans="2:21" ht="18" customHeight="1" x14ac:dyDescent="0.3">
      <c r="B98" s="74"/>
      <c r="C98" s="75"/>
      <c r="D98" s="75"/>
      <c r="E98" s="75"/>
      <c r="F98" s="75"/>
      <c r="G98" s="75"/>
      <c r="H98" s="75"/>
      <c r="I98" s="75"/>
      <c r="J98" s="76"/>
      <c r="L98" s="80"/>
      <c r="M98" s="81"/>
      <c r="N98" s="81"/>
      <c r="O98" s="81"/>
      <c r="P98" s="81"/>
      <c r="Q98" s="81"/>
      <c r="R98" s="81"/>
      <c r="S98" s="81"/>
      <c r="T98" s="82"/>
    </row>
    <row r="99" spans="2:21" ht="18" customHeight="1" x14ac:dyDescent="0.3">
      <c r="B99" s="74"/>
      <c r="C99" s="75"/>
      <c r="D99" s="75"/>
      <c r="E99" s="75"/>
      <c r="F99" s="75"/>
      <c r="G99" s="75"/>
      <c r="H99" s="75"/>
      <c r="I99" s="75"/>
      <c r="J99" s="76"/>
      <c r="L99" s="80"/>
      <c r="M99" s="81"/>
      <c r="N99" s="81"/>
      <c r="O99" s="81"/>
      <c r="P99" s="81"/>
      <c r="Q99" s="81"/>
      <c r="R99" s="81"/>
      <c r="S99" s="81"/>
      <c r="T99" s="82"/>
    </row>
    <row r="100" spans="2:21" ht="18" customHeight="1" x14ac:dyDescent="0.3">
      <c r="B100" s="74"/>
      <c r="C100" s="75"/>
      <c r="D100" s="75"/>
      <c r="E100" s="75"/>
      <c r="F100" s="75"/>
      <c r="G100" s="75"/>
      <c r="H100" s="75"/>
      <c r="I100" s="75"/>
      <c r="J100" s="76"/>
      <c r="L100" s="80"/>
      <c r="M100" s="81"/>
      <c r="N100" s="81"/>
      <c r="O100" s="81"/>
      <c r="P100" s="81"/>
      <c r="Q100" s="81"/>
      <c r="R100" s="81"/>
      <c r="S100" s="81"/>
      <c r="T100" s="82"/>
      <c r="U100" s="17"/>
    </row>
    <row r="101" spans="2:21" ht="18" customHeight="1" thickBot="1" x14ac:dyDescent="0.35">
      <c r="B101" s="77"/>
      <c r="C101" s="78"/>
      <c r="D101" s="78"/>
      <c r="E101" s="78"/>
      <c r="F101" s="78"/>
      <c r="G101" s="78"/>
      <c r="H101" s="78"/>
      <c r="I101" s="78"/>
      <c r="J101" s="79"/>
      <c r="L101" s="83"/>
      <c r="M101" s="84"/>
      <c r="N101" s="84"/>
      <c r="O101" s="84"/>
      <c r="P101" s="84"/>
      <c r="Q101" s="84"/>
      <c r="R101" s="84"/>
      <c r="S101" s="84"/>
      <c r="T101" s="85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6" t="s">
        <v>194</v>
      </c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8"/>
    </row>
    <row r="105" spans="2:21" ht="18" customHeight="1" thickBot="1" x14ac:dyDescent="0.35">
      <c r="B105" s="89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1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99" t="s">
        <v>170</v>
      </c>
      <c r="C107" s="99"/>
      <c r="D107" s="99"/>
      <c r="E107" s="99"/>
      <c r="F107" s="6"/>
      <c r="G107" s="6"/>
      <c r="H107" s="6"/>
      <c r="I107" s="6"/>
      <c r="L107" s="99" t="s">
        <v>271</v>
      </c>
      <c r="M107" s="99"/>
      <c r="N107" s="99"/>
      <c r="O107" s="99"/>
      <c r="P107" s="9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0" t="s">
        <v>265</v>
      </c>
      <c r="C120" s="101"/>
      <c r="D120" s="101"/>
      <c r="E120" s="101"/>
      <c r="F120" s="101"/>
      <c r="G120" s="101"/>
      <c r="H120" s="101"/>
      <c r="I120" s="101"/>
      <c r="J120" s="102"/>
      <c r="L120" s="100" t="s">
        <v>266</v>
      </c>
      <c r="M120" s="101"/>
      <c r="N120" s="101"/>
      <c r="O120" s="101"/>
      <c r="P120" s="101"/>
      <c r="Q120" s="101"/>
      <c r="R120" s="101"/>
      <c r="S120" s="101"/>
      <c r="T120" s="102"/>
    </row>
    <row r="121" spans="2:20" ht="18" customHeight="1" x14ac:dyDescent="0.3">
      <c r="B121" s="44" t="s">
        <v>172</v>
      </c>
      <c r="C121" s="16"/>
      <c r="D121" s="16"/>
      <c r="E121" s="15"/>
      <c r="F121" s="92">
        <f>ROUND('DRIs DATA'!F26/'DRIs DATA'!C26*100,2)</f>
        <v>45.59</v>
      </c>
      <c r="G121" s="92"/>
      <c r="H121" s="132" t="s">
        <v>167</v>
      </c>
      <c r="I121" s="132"/>
      <c r="J121" s="133"/>
      <c r="L121" s="43" t="s">
        <v>172</v>
      </c>
      <c r="M121" s="20"/>
      <c r="N121" s="20"/>
      <c r="O121" s="23"/>
      <c r="P121" s="6"/>
      <c r="Q121" s="59">
        <f>ROUND('DRIs DATA'!AH26/'DRIs DATA'!AE26*100,2)</f>
        <v>55.15</v>
      </c>
      <c r="R121" s="132" t="s">
        <v>167</v>
      </c>
      <c r="S121" s="132"/>
      <c r="T121" s="133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3" t="s">
        <v>175</v>
      </c>
      <c r="C123" s="94"/>
      <c r="D123" s="94"/>
      <c r="E123" s="94"/>
      <c r="F123" s="94"/>
      <c r="G123" s="94"/>
      <c r="H123" s="94"/>
      <c r="I123" s="94"/>
      <c r="J123" s="95"/>
      <c r="L123" s="93" t="s">
        <v>270</v>
      </c>
      <c r="M123" s="94"/>
      <c r="N123" s="94"/>
      <c r="O123" s="94"/>
      <c r="P123" s="94"/>
      <c r="Q123" s="94"/>
      <c r="R123" s="94"/>
      <c r="S123" s="94"/>
      <c r="T123" s="95"/>
    </row>
    <row r="124" spans="2:20" ht="18" customHeight="1" x14ac:dyDescent="0.3">
      <c r="B124" s="93"/>
      <c r="C124" s="94"/>
      <c r="D124" s="94"/>
      <c r="E124" s="94"/>
      <c r="F124" s="94"/>
      <c r="G124" s="94"/>
      <c r="H124" s="94"/>
      <c r="I124" s="94"/>
      <c r="J124" s="95"/>
      <c r="L124" s="93"/>
      <c r="M124" s="94"/>
      <c r="N124" s="94"/>
      <c r="O124" s="94"/>
      <c r="P124" s="94"/>
      <c r="Q124" s="94"/>
      <c r="R124" s="94"/>
      <c r="S124" s="94"/>
      <c r="T124" s="95"/>
    </row>
    <row r="125" spans="2:20" ht="18" customHeight="1" x14ac:dyDescent="0.3">
      <c r="B125" s="93"/>
      <c r="C125" s="94"/>
      <c r="D125" s="94"/>
      <c r="E125" s="94"/>
      <c r="F125" s="94"/>
      <c r="G125" s="94"/>
      <c r="H125" s="94"/>
      <c r="I125" s="94"/>
      <c r="J125" s="95"/>
      <c r="L125" s="93"/>
      <c r="M125" s="94"/>
      <c r="N125" s="94"/>
      <c r="O125" s="94"/>
      <c r="P125" s="94"/>
      <c r="Q125" s="94"/>
      <c r="R125" s="94"/>
      <c r="S125" s="94"/>
      <c r="T125" s="95"/>
    </row>
    <row r="126" spans="2:20" ht="18" customHeight="1" x14ac:dyDescent="0.3">
      <c r="B126" s="93"/>
      <c r="C126" s="94"/>
      <c r="D126" s="94"/>
      <c r="E126" s="94"/>
      <c r="F126" s="94"/>
      <c r="G126" s="94"/>
      <c r="H126" s="94"/>
      <c r="I126" s="94"/>
      <c r="J126" s="95"/>
      <c r="L126" s="93"/>
      <c r="M126" s="94"/>
      <c r="N126" s="94"/>
      <c r="O126" s="94"/>
      <c r="P126" s="94"/>
      <c r="Q126" s="94"/>
      <c r="R126" s="94"/>
      <c r="S126" s="94"/>
      <c r="T126" s="95"/>
    </row>
    <row r="127" spans="2:20" ht="18" customHeight="1" x14ac:dyDescent="0.3">
      <c r="B127" s="93"/>
      <c r="C127" s="94"/>
      <c r="D127" s="94"/>
      <c r="E127" s="94"/>
      <c r="F127" s="94"/>
      <c r="G127" s="94"/>
      <c r="H127" s="94"/>
      <c r="I127" s="94"/>
      <c r="J127" s="95"/>
      <c r="L127" s="93"/>
      <c r="M127" s="94"/>
      <c r="N127" s="94"/>
      <c r="O127" s="94"/>
      <c r="P127" s="94"/>
      <c r="Q127" s="94"/>
      <c r="R127" s="94"/>
      <c r="S127" s="94"/>
      <c r="T127" s="95"/>
    </row>
    <row r="128" spans="2:20" ht="17.25" thickBot="1" x14ac:dyDescent="0.35">
      <c r="B128" s="96"/>
      <c r="C128" s="97"/>
      <c r="D128" s="97"/>
      <c r="E128" s="97"/>
      <c r="F128" s="97"/>
      <c r="G128" s="97"/>
      <c r="H128" s="97"/>
      <c r="I128" s="97"/>
      <c r="J128" s="98"/>
      <c r="L128" s="96"/>
      <c r="M128" s="97"/>
      <c r="N128" s="97"/>
      <c r="O128" s="97"/>
      <c r="P128" s="97"/>
      <c r="Q128" s="97"/>
      <c r="R128" s="97"/>
      <c r="S128" s="97"/>
      <c r="T128" s="9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6" t="s">
        <v>263</v>
      </c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8"/>
      <c r="N130" s="58"/>
      <c r="O130" s="86" t="s">
        <v>264</v>
      </c>
      <c r="P130" s="87"/>
      <c r="Q130" s="87"/>
      <c r="R130" s="87"/>
      <c r="S130" s="87"/>
      <c r="T130" s="88"/>
    </row>
    <row r="131" spans="2:21" ht="18" customHeight="1" thickBot="1" x14ac:dyDescent="0.35">
      <c r="B131" s="89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1"/>
      <c r="N131" s="58"/>
      <c r="O131" s="89"/>
      <c r="P131" s="90"/>
      <c r="Q131" s="90"/>
      <c r="R131" s="90"/>
      <c r="S131" s="90"/>
      <c r="T131" s="9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6" t="s">
        <v>195</v>
      </c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8"/>
    </row>
    <row r="156" spans="2:21" ht="18" customHeight="1" thickBot="1" x14ac:dyDescent="0.35">
      <c r="B156" s="89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1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99" t="s">
        <v>178</v>
      </c>
      <c r="C158" s="99"/>
      <c r="D158" s="99"/>
      <c r="E158" s="6"/>
      <c r="F158" s="6"/>
      <c r="G158" s="6"/>
      <c r="H158" s="6"/>
      <c r="I158" s="6"/>
      <c r="L158" s="99" t="s">
        <v>179</v>
      </c>
      <c r="M158" s="99"/>
      <c r="N158" s="9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0" t="s">
        <v>267</v>
      </c>
      <c r="C171" s="101"/>
      <c r="D171" s="101"/>
      <c r="E171" s="101"/>
      <c r="F171" s="101"/>
      <c r="G171" s="101"/>
      <c r="H171" s="101"/>
      <c r="I171" s="101"/>
      <c r="J171" s="102"/>
      <c r="L171" s="100" t="s">
        <v>177</v>
      </c>
      <c r="M171" s="101"/>
      <c r="N171" s="101"/>
      <c r="O171" s="101"/>
      <c r="P171" s="101"/>
      <c r="Q171" s="101"/>
      <c r="R171" s="101"/>
      <c r="S171" s="102"/>
    </row>
    <row r="172" spans="2:19" ht="18" customHeight="1" x14ac:dyDescent="0.3">
      <c r="B172" s="43" t="s">
        <v>172</v>
      </c>
      <c r="C172" s="20"/>
      <c r="D172" s="20"/>
      <c r="E172" s="6"/>
      <c r="F172" s="92">
        <f>ROUND('DRIs DATA'!F36/'DRIs DATA'!C36*100,2)</f>
        <v>15.22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61.43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3" t="s">
        <v>186</v>
      </c>
      <c r="C174" s="94"/>
      <c r="D174" s="94"/>
      <c r="E174" s="94"/>
      <c r="F174" s="94"/>
      <c r="G174" s="94"/>
      <c r="H174" s="94"/>
      <c r="I174" s="94"/>
      <c r="J174" s="95"/>
      <c r="L174" s="93" t="s">
        <v>188</v>
      </c>
      <c r="M174" s="94"/>
      <c r="N174" s="94"/>
      <c r="O174" s="94"/>
      <c r="P174" s="94"/>
      <c r="Q174" s="94"/>
      <c r="R174" s="94"/>
      <c r="S174" s="95"/>
    </row>
    <row r="175" spans="2:19" ht="18" customHeight="1" x14ac:dyDescent="0.3">
      <c r="B175" s="93"/>
      <c r="C175" s="94"/>
      <c r="D175" s="94"/>
      <c r="E175" s="94"/>
      <c r="F175" s="94"/>
      <c r="G175" s="94"/>
      <c r="H175" s="94"/>
      <c r="I175" s="94"/>
      <c r="J175" s="95"/>
      <c r="L175" s="93"/>
      <c r="M175" s="94"/>
      <c r="N175" s="94"/>
      <c r="O175" s="94"/>
      <c r="P175" s="94"/>
      <c r="Q175" s="94"/>
      <c r="R175" s="94"/>
      <c r="S175" s="95"/>
    </row>
    <row r="176" spans="2:19" ht="18" customHeight="1" x14ac:dyDescent="0.3">
      <c r="B176" s="93"/>
      <c r="C176" s="94"/>
      <c r="D176" s="94"/>
      <c r="E176" s="94"/>
      <c r="F176" s="94"/>
      <c r="G176" s="94"/>
      <c r="H176" s="94"/>
      <c r="I176" s="94"/>
      <c r="J176" s="95"/>
      <c r="L176" s="93"/>
      <c r="M176" s="94"/>
      <c r="N176" s="94"/>
      <c r="O176" s="94"/>
      <c r="P176" s="94"/>
      <c r="Q176" s="94"/>
      <c r="R176" s="94"/>
      <c r="S176" s="95"/>
    </row>
    <row r="177" spans="2:19" ht="18" customHeight="1" x14ac:dyDescent="0.3">
      <c r="B177" s="93"/>
      <c r="C177" s="94"/>
      <c r="D177" s="94"/>
      <c r="E177" s="94"/>
      <c r="F177" s="94"/>
      <c r="G177" s="94"/>
      <c r="H177" s="94"/>
      <c r="I177" s="94"/>
      <c r="J177" s="95"/>
      <c r="L177" s="93"/>
      <c r="M177" s="94"/>
      <c r="N177" s="94"/>
      <c r="O177" s="94"/>
      <c r="P177" s="94"/>
      <c r="Q177" s="94"/>
      <c r="R177" s="94"/>
      <c r="S177" s="95"/>
    </row>
    <row r="178" spans="2:19" ht="18" customHeight="1" x14ac:dyDescent="0.3">
      <c r="B178" s="93"/>
      <c r="C178" s="94"/>
      <c r="D178" s="94"/>
      <c r="E178" s="94"/>
      <c r="F178" s="94"/>
      <c r="G178" s="94"/>
      <c r="H178" s="94"/>
      <c r="I178" s="94"/>
      <c r="J178" s="95"/>
      <c r="L178" s="93"/>
      <c r="M178" s="94"/>
      <c r="N178" s="94"/>
      <c r="O178" s="94"/>
      <c r="P178" s="94"/>
      <c r="Q178" s="94"/>
      <c r="R178" s="94"/>
      <c r="S178" s="95"/>
    </row>
    <row r="179" spans="2:19" ht="18" customHeight="1" x14ac:dyDescent="0.3">
      <c r="B179" s="93"/>
      <c r="C179" s="94"/>
      <c r="D179" s="94"/>
      <c r="E179" s="94"/>
      <c r="F179" s="94"/>
      <c r="G179" s="94"/>
      <c r="H179" s="94"/>
      <c r="I179" s="94"/>
      <c r="J179" s="95"/>
      <c r="L179" s="93"/>
      <c r="M179" s="94"/>
      <c r="N179" s="94"/>
      <c r="O179" s="94"/>
      <c r="P179" s="94"/>
      <c r="Q179" s="94"/>
      <c r="R179" s="94"/>
      <c r="S179" s="95"/>
    </row>
    <row r="180" spans="2:19" ht="18" customHeight="1" thickBot="1" x14ac:dyDescent="0.35">
      <c r="B180" s="96"/>
      <c r="C180" s="97"/>
      <c r="D180" s="97"/>
      <c r="E180" s="97"/>
      <c r="F180" s="97"/>
      <c r="G180" s="97"/>
      <c r="H180" s="97"/>
      <c r="I180" s="97"/>
      <c r="J180" s="98"/>
      <c r="L180" s="93"/>
      <c r="M180" s="94"/>
      <c r="N180" s="94"/>
      <c r="O180" s="94"/>
      <c r="P180" s="94"/>
      <c r="Q180" s="94"/>
      <c r="R180" s="94"/>
      <c r="S180" s="9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3"/>
      <c r="M181" s="94"/>
      <c r="N181" s="94"/>
      <c r="O181" s="94"/>
      <c r="P181" s="94"/>
      <c r="Q181" s="94"/>
      <c r="R181" s="94"/>
      <c r="S181" s="95"/>
    </row>
    <row r="182" spans="2:19" ht="18" customHeight="1" thickBot="1" x14ac:dyDescent="0.35">
      <c r="L182" s="96"/>
      <c r="M182" s="97"/>
      <c r="N182" s="97"/>
      <c r="O182" s="97"/>
      <c r="P182" s="97"/>
      <c r="Q182" s="97"/>
      <c r="R182" s="97"/>
      <c r="S182" s="98"/>
    </row>
    <row r="183" spans="2:19" ht="18" customHeight="1" x14ac:dyDescent="0.3">
      <c r="B183" s="99" t="s">
        <v>180</v>
      </c>
      <c r="C183" s="99"/>
      <c r="D183" s="9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0" t="s">
        <v>268</v>
      </c>
      <c r="C196" s="101"/>
      <c r="D196" s="101"/>
      <c r="E196" s="101"/>
      <c r="F196" s="101"/>
      <c r="G196" s="101"/>
      <c r="H196" s="101"/>
      <c r="I196" s="101"/>
      <c r="J196" s="102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2">
        <f>ROUND('DRIs DATA'!F46/'DRIs DATA'!C46*100,2)</f>
        <v>52.28</v>
      </c>
      <c r="G197" s="92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3" t="s">
        <v>187</v>
      </c>
      <c r="C199" s="94"/>
      <c r="D199" s="94"/>
      <c r="E199" s="94"/>
      <c r="F199" s="94"/>
      <c r="G199" s="94"/>
      <c r="H199" s="94"/>
      <c r="I199" s="94"/>
      <c r="J199" s="95"/>
      <c r="S199" s="6"/>
    </row>
    <row r="200" spans="2:20" ht="18" customHeight="1" x14ac:dyDescent="0.3">
      <c r="B200" s="93"/>
      <c r="C200" s="94"/>
      <c r="D200" s="94"/>
      <c r="E200" s="94"/>
      <c r="F200" s="94"/>
      <c r="G200" s="94"/>
      <c r="H200" s="94"/>
      <c r="I200" s="94"/>
      <c r="J200" s="95"/>
      <c r="S200" s="6"/>
    </row>
    <row r="201" spans="2:20" ht="18" customHeight="1" x14ac:dyDescent="0.3">
      <c r="B201" s="93"/>
      <c r="C201" s="94"/>
      <c r="D201" s="94"/>
      <c r="E201" s="94"/>
      <c r="F201" s="94"/>
      <c r="G201" s="94"/>
      <c r="H201" s="94"/>
      <c r="I201" s="94"/>
      <c r="J201" s="95"/>
      <c r="S201" s="6"/>
    </row>
    <row r="202" spans="2:20" ht="18" customHeight="1" x14ac:dyDescent="0.3">
      <c r="B202" s="93"/>
      <c r="C202" s="94"/>
      <c r="D202" s="94"/>
      <c r="E202" s="94"/>
      <c r="F202" s="94"/>
      <c r="G202" s="94"/>
      <c r="H202" s="94"/>
      <c r="I202" s="94"/>
      <c r="J202" s="95"/>
      <c r="S202" s="6"/>
    </row>
    <row r="203" spans="2:20" ht="18" customHeight="1" x14ac:dyDescent="0.3">
      <c r="B203" s="93"/>
      <c r="C203" s="94"/>
      <c r="D203" s="94"/>
      <c r="E203" s="94"/>
      <c r="F203" s="94"/>
      <c r="G203" s="94"/>
      <c r="H203" s="94"/>
      <c r="I203" s="94"/>
      <c r="J203" s="95"/>
      <c r="S203" s="6"/>
    </row>
    <row r="204" spans="2:20" ht="18" customHeight="1" thickBot="1" x14ac:dyDescent="0.35">
      <c r="B204" s="96"/>
      <c r="C204" s="97"/>
      <c r="D204" s="97"/>
      <c r="E204" s="97"/>
      <c r="F204" s="97"/>
      <c r="G204" s="97"/>
      <c r="H204" s="97"/>
      <c r="I204" s="97"/>
      <c r="J204" s="98"/>
      <c r="S204" s="6"/>
    </row>
    <row r="205" spans="2:20" ht="18" customHeight="1" thickBot="1" x14ac:dyDescent="0.35">
      <c r="K205" s="10"/>
    </row>
    <row r="206" spans="2:20" ht="18" customHeight="1" x14ac:dyDescent="0.3">
      <c r="B206" s="86" t="s">
        <v>196</v>
      </c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8"/>
    </row>
    <row r="207" spans="2:20" ht="18" customHeight="1" thickBot="1" x14ac:dyDescent="0.35">
      <c r="B207" s="89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1" t="s">
        <v>189</v>
      </c>
      <c r="C209" s="131"/>
      <c r="D209" s="131"/>
      <c r="E209" s="131"/>
      <c r="F209" s="131"/>
      <c r="G209" s="131"/>
      <c r="H209" s="131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3" t="s">
        <v>191</v>
      </c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2020-04-16T02:36:04Z</cp:lastPrinted>
  <dcterms:created xsi:type="dcterms:W3CDTF">2015-06-13T08:19:18Z</dcterms:created>
  <dcterms:modified xsi:type="dcterms:W3CDTF">2020-04-16T02:53:03Z</dcterms:modified>
</cp:coreProperties>
</file>