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5360" windowHeight="9216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<sst xmlns="http://schemas.openxmlformats.org/spreadsheetml/2006/main" count="692" uniqueCount="337">
  <si>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</si>
  <si>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</si>
  <si>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</si>
  <si>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</si>
  <si>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</si>
  <si>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</si>
  <si>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</si>
  <si>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</si>
  <si>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</si>
  <si>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</si>
  <si>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</si>
  <si>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</si>
  <si>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</si>
  <si>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</si>
  <si>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</si>
  <si>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</si>
  <si>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</si>
  <si>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</si>
  <si>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</si>
  <si>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</si>
  <si>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</si>
  <si>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</si>
  <si>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</si>
  <si>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</si>
  <si>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</si>
  <si>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</si>
  <si>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</si>
  <si>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</si>
  <si>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</si>
  <si>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</si>
  <si>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</si>
  <si>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</si>
  <si>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</si>
  <si>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</si>
  <si>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</si>
  <si>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</si>
  <si>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</si>
  <si>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</si>
  <si>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</si>
  <si>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</si>
  <si>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</si>
  <si>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</si>
  <si>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</si>
  <si>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</si>
  <si>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</si>
  <si>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</si>
  <si>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</si>
  <si>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</si>
  <si>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</si>
  <si>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</si>
  <si>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</si>
  <si>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</si>
  <si>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</si>
  <si>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</si>
  <si>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</si>
  <si>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</si>
  <si>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</si>
  <si>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</si>
  <si>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</si>
  <si>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</si>
  <si>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</si>
  <si>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</si>
  <si>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</si>
  <si>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</si>
  <si>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</si>
  <si>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</si>
  <si>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</si>
  <si>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</si>
  <si>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</si>
  <si>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</si>
  <si>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</si>
  <si>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</si>
  <si>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</si>
  <si>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</si>
  <si>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</si>
  <si>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</si>
  <si>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</si>
  <si>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</si>
  <si>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</si>
  <si>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</si>
  <si>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</si>
  <si>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</si>
  <si>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</si>
  <si>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</si>
  <si>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</si>
  <si>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</si>
  <si>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</si>
  <si>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</si>
  <si>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</si>
  <si>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</si>
  <si>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</si>
  <si>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</si>
  <si>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</si>
  <si>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</si>
  <si>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</si>
  <si>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</si>
  <si>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</si>
  <si>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</si>
  <si>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</si>
  <si>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</si>
  <si>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</si>
  <si>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</si>
  <si>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</si>
  <si>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</si>
  <si>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</si>
  <si>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</si>
  <si>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</si>
  <si>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</si>
  <si>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</si>
  <si>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</si>
  <si>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</si>
  <si>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</si>
  <si>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</si>
  <si>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</si>
  <si>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</si>
  <si>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</si>
  <si>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</si>
  <si>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</si>
  <si>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</si>
  <si>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</si>
  <si>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</si>
  <si>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</si>
  <si>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</si>
  <si>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</si>
  <si>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</si>
  <si>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</si>
  <si>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</si>
  <si>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</si>
  <si>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</si>
  <si>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</si>
  <si>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</si>
  <si>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</si>
  <si>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</si>
  <si>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</si>
  <si>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</si>
  <si>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</si>
  <si>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</si>
  <si>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</si>
  <si>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</si>
  <si>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</si>
  <si>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</si>
  <si>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</si>
  <si>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</si>
  <si>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</si>
  <si>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</si>
  <si>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</si>
  <si>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</si>
  <si>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</si>
  <si>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</si>
  <si>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</si>
  <si>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</si>
  <si>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</si>
  <si>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</si>
  <si>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</si>
  <si>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</si>
  <si>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</si>
  <si>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</si>
  <si>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</si>
  <si>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</si>
  <si>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</si>
  <si>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</si>
  <si>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</si>
  <si>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</si>
  <si>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</si>
  <si>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</si>
  <si>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</si>
  <si>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</si>
  <si>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</si>
  <si>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</si>
  <si>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</si>
  <si>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</si>
  <si>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</si>
  <si>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</si>
  <si>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</si>
  <si>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</si>
  <si>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</si>
  <si>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</si>
  <si>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</si>
  <si>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</si>
  <si>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</si>
  <si>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</si>
  <si>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</si>
  <si>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</si>
  <si>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</si>
  <si>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</si>
  <si>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</si>
  <si>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</si>
  <si>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</si>
  <si>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</si>
  <si>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</si>
  <si>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</si>
  <si>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</si>
  <si>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</si>
  <si>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</si>
  <si>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</si>
  <si>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</si>
  <si>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</si>
  <si>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</si>
  <si>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</si>
  <si>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</si>
  <si>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</si>
  <si>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</si>
  <si>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</si>
  <si>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</si>
  <si>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</si>
  <si>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</si>
  <si>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</si>
  <si>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</si>
  <si>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</si>
  <si>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</si>
  <si>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</si>
  <si>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</si>
  <si>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</si>
  <si>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</si>
  <si>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</si>
  <si>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</si>
  <si>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</si>
  <si>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</si>
  <si>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</si>
  <si>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</si>
  <si>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</si>
  <si>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</si>
  <si>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</si>
  <si>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</si>
  <si>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</si>
  <si>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</si>
  <si>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</si>
  <si>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</si>
  <si>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</si>
  <si>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</si>
  <si>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</si>
  <si>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</si>
  <si>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</si>
  <si>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</si>
  <si>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</si>
  <si>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</si>
  <si>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</si>
  <si>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</si>
  <si>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</si>
  <si>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</si>
  <si>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</si>
  <si>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</si>
  <si>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</si>
  <si>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</si>
  <si>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</si>
  <si>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</si>
  <si>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</si>
  <si>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</si>
  <si>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</si>
  <si>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</si>
  <si>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</si>
  <si>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</si>
  <si>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</si>
  <si>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</si>
  <si>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</si>
  <si>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</si>
  <si>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</si>
  <si>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</si>
  <si>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</si>
  <si>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</si>
  <si>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</si>
  <si>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</si>
  <si>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</si>
  <si>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</si>
  <si>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</si>
  <si>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</si>
  <si>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</si>
  <si>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</si>
  <si>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</si>
  <si>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</si>
  <si>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</si>
  <si>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</si>
  <si>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</si>
  <si>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</si>
  <si>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</si>
  <si>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</si>
  <si>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</si>
  <si>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</si>
  <si>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</si>
  <si>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</si>
  <si>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불포화지방산</t>
    <phoneticPr fontId="1" type="noConversion"/>
  </si>
  <si>
    <t>식이섬유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</si>
  <si>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</si>
  <si>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</si>
  <si>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</si>
  <si>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평균필요량</t>
    <phoneticPr fontId="1" type="noConversion"/>
  </si>
  <si>
    <t>충분섭취량</t>
    <phoneticPr fontId="1" type="noConversion"/>
  </si>
  <si>
    <t>적정비율(최소)</t>
    <phoneticPr fontId="1" type="noConversion"/>
  </si>
  <si>
    <t>단백질(g/일)</t>
    <phoneticPr fontId="1" type="noConversion"/>
  </si>
  <si>
    <t>적정비율(최대)</t>
    <phoneticPr fontId="1" type="noConversion"/>
  </si>
  <si>
    <t>지용성 비타민</t>
    <phoneticPr fontId="1" type="noConversion"/>
  </si>
  <si>
    <t>비타민E</t>
    <phoneticPr fontId="1" type="noConversion"/>
  </si>
  <si>
    <t>비타민D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</si>
  <si>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</si>
  <si>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</si>
  <si>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</si>
  <si>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비타민B6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</si>
  <si>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</si>
  <si>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</si>
  <si>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</si>
  <si>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</si>
  <si>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</si>
  <si>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</si>
  <si>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</si>
  <si>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</si>
  <si>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</si>
  <si>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</si>
  <si>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불소</t>
    <phoneticPr fontId="1" type="noConversion"/>
  </si>
  <si>
    <t>요오드</t>
    <phoneticPr fontId="1" type="noConversion"/>
  </si>
  <si>
    <t>크롬</t>
    <phoneticPr fontId="1" type="noConversion"/>
  </si>
  <si>
    <t>구리(ug/일)</t>
    <phoneticPr fontId="1" type="noConversion"/>
  </si>
  <si>
    <t>M</t>
  </si>
  <si>
    <t>열량영양소</t>
    <phoneticPr fontId="1" type="noConversion"/>
  </si>
  <si>
    <t>n-6불포화</t>
    <phoneticPr fontId="1" type="noConversion"/>
  </si>
  <si>
    <t>권장섭취량</t>
    <phoneticPr fontId="1" type="noConversion"/>
  </si>
  <si>
    <t>섭취비율</t>
    <phoneticPr fontId="1" type="noConversion"/>
  </si>
  <si>
    <t>비타민A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</si>
  <si>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</si>
  <si>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</si>
  <si>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</si>
  <si>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다량 무기질</t>
    <phoneticPr fontId="1" type="noConversion"/>
  </si>
  <si>
    <t>인</t>
    <phoneticPr fontId="1" type="noConversion"/>
  </si>
  <si>
    <t>구리</t>
    <phoneticPr fontId="1" type="noConversion"/>
  </si>
  <si>
    <t>망간</t>
    <phoneticPr fontId="1" type="noConversion"/>
  </si>
  <si>
    <t>셀레늄</t>
    <phoneticPr fontId="1" type="noConversion"/>
  </si>
  <si>
    <t>몰리브덴</t>
    <phoneticPr fontId="1" type="noConversion"/>
  </si>
  <si>
    <t>(설문지 : FFQ 95문항 설문지, 사용자 : 이계성, ID : H1900210)</t>
  </si>
  <si>
    <t>2020년 05월 20일 13:17:04</t>
  </si>
  <si>
    <t>필요추정량</t>
    <phoneticPr fontId="1" type="noConversion"/>
  </si>
  <si>
    <t>상한섭취량</t>
    <phoneticPr fontId="1" type="noConversion"/>
  </si>
  <si>
    <t>식이섬유(g/일)</t>
    <phoneticPr fontId="1" type="noConversion"/>
  </si>
  <si>
    <t>비타민K</t>
    <phoneticPr fontId="1" type="noConversion"/>
  </si>
  <si>
    <t>엽산</t>
    <phoneticPr fontId="1" type="noConversion"/>
  </si>
  <si>
    <t>몰리브덴(ug/일)</t>
    <phoneticPr fontId="1" type="noConversion"/>
  </si>
  <si>
    <t>크롬(ug/일)</t>
    <phoneticPr fontId="1" type="noConversion"/>
  </si>
  <si>
    <t>H1900210</t>
  </si>
  <si>
    <t>이계성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</si>
</sst>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49.245342000000001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39516520"/>
        <c:axId val="681828688"/>
      </c:barChart>
      <c:catAx>
        <c:axId val="739516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1828688"/>
        <c:crosses val="autoZero"/>
        <c:auto val="1"/>
        <c:lblAlgn val="ctr"/>
        <c:lblOffset val="100"/>
        <c:noMultiLvlLbl val="0"/>
      </c:catAx>
      <c:valAx>
        <c:axId val="681828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39516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2.7716014000000002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1840056"/>
        <c:axId val="681840448"/>
      </c:barChart>
      <c:catAx>
        <c:axId val="681840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1840448"/>
        <c:crosses val="autoZero"/>
        <c:auto val="1"/>
        <c:lblAlgn val="ctr"/>
        <c:lblOffset val="100"/>
        <c:noMultiLvlLbl val="0"/>
      </c:catAx>
      <c:valAx>
        <c:axId val="681840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1840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5.1175030000000001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1841232"/>
        <c:axId val="681841624"/>
      </c:barChart>
      <c:catAx>
        <c:axId val="681841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1841624"/>
        <c:crosses val="autoZero"/>
        <c:auto val="1"/>
        <c:lblAlgn val="ctr"/>
        <c:lblOffset val="100"/>
        <c:noMultiLvlLbl val="0"/>
      </c:catAx>
      <c:valAx>
        <c:axId val="681841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184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977.83839999999998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014416"/>
        <c:axId val="678986192"/>
      </c:barChart>
      <c:catAx>
        <c:axId val="679014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8986192"/>
        <c:crosses val="autoZero"/>
        <c:auto val="1"/>
        <c:lblAlgn val="ctr"/>
        <c:lblOffset val="100"/>
        <c:noMultiLvlLbl val="0"/>
      </c:catAx>
      <c:valAx>
        <c:axId val="678986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01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2994.8110000000001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8985408"/>
        <c:axId val="678986584"/>
      </c:barChart>
      <c:catAx>
        <c:axId val="678985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8986584"/>
        <c:crosses val="autoZero"/>
        <c:auto val="1"/>
        <c:lblAlgn val="ctr"/>
        <c:lblOffset val="100"/>
        <c:noMultiLvlLbl val="0"/>
      </c:catAx>
      <c:valAx>
        <c:axId val="6789865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898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180.58589000000001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8984232"/>
        <c:axId val="678983840"/>
      </c:barChart>
      <c:catAx>
        <c:axId val="678984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8983840"/>
        <c:crosses val="autoZero"/>
        <c:auto val="1"/>
        <c:lblAlgn val="ctr"/>
        <c:lblOffset val="100"/>
        <c:noMultiLvlLbl val="0"/>
      </c:catAx>
      <c:valAx>
        <c:axId val="678983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8984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122.164665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8983056"/>
        <c:axId val="678995600"/>
      </c:barChart>
      <c:catAx>
        <c:axId val="678983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8995600"/>
        <c:crosses val="autoZero"/>
        <c:auto val="1"/>
        <c:lblAlgn val="ctr"/>
        <c:lblOffset val="100"/>
        <c:noMultiLvlLbl val="0"/>
      </c:catAx>
      <c:valAx>
        <c:axId val="678995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898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8.2112929999999995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8994424"/>
        <c:axId val="678993248"/>
      </c:barChart>
      <c:catAx>
        <c:axId val="678994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8993248"/>
        <c:crosses val="autoZero"/>
        <c:auto val="1"/>
        <c:lblAlgn val="ctr"/>
        <c:lblOffset val="100"/>
        <c:noMultiLvlLbl val="0"/>
      </c:catAx>
      <c:valAx>
        <c:axId val="6789932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8994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740.00305000000003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8994032"/>
        <c:axId val="678992464"/>
      </c:barChart>
      <c:catAx>
        <c:axId val="678994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8992464"/>
        <c:crosses val="autoZero"/>
        <c:auto val="1"/>
        <c:lblAlgn val="ctr"/>
        <c:lblOffset val="100"/>
        <c:noMultiLvlLbl val="0"/>
      </c:catAx>
      <c:valAx>
        <c:axId val="67899246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899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2.5329791000000001E-2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8992072"/>
        <c:axId val="678990896"/>
      </c:barChart>
      <c:catAx>
        <c:axId val="678992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8990896"/>
        <c:crosses val="autoZero"/>
        <c:auto val="1"/>
        <c:lblAlgn val="ctr"/>
        <c:lblOffset val="100"/>
        <c:noMultiLvlLbl val="0"/>
      </c:catAx>
      <c:valAx>
        <c:axId val="678990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8992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3.4755204000000002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8989720"/>
        <c:axId val="678990112"/>
      </c:barChart>
      <c:catAx>
        <c:axId val="678989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8990112"/>
        <c:crosses val="autoZero"/>
        <c:auto val="1"/>
        <c:lblAlgn val="ctr"/>
        <c:lblOffset val="100"/>
        <c:noMultiLvlLbl val="0"/>
      </c:catAx>
      <c:valAx>
        <c:axId val="678990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8989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24.883182999999999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1831040"/>
        <c:axId val="681831432"/>
      </c:barChart>
      <c:catAx>
        <c:axId val="681831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1831432"/>
        <c:crosses val="autoZero"/>
        <c:auto val="1"/>
        <c:lblAlgn val="ctr"/>
        <c:lblOffset val="100"/>
        <c:noMultiLvlLbl val="0"/>
      </c:catAx>
      <c:valAx>
        <c:axId val="6818314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183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44.773476000000002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8988544"/>
        <c:axId val="678988152"/>
      </c:barChart>
      <c:catAx>
        <c:axId val="67898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8988152"/>
        <c:crosses val="autoZero"/>
        <c:auto val="1"/>
        <c:lblAlgn val="ctr"/>
        <c:lblOffset val="100"/>
        <c:noMultiLvlLbl val="0"/>
      </c:catAx>
      <c:valAx>
        <c:axId val="678988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898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62.117620000000002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8985016"/>
        <c:axId val="678987760"/>
      </c:barChart>
      <c:catAx>
        <c:axId val="678985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8987760"/>
        <c:crosses val="autoZero"/>
        <c:auto val="1"/>
        <c:lblAlgn val="ctr"/>
        <c:lblOffset val="100"/>
        <c:noMultiLvlLbl val="0"/>
      </c:catAx>
      <c:valAx>
        <c:axId val="678987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8985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7.58</c:v>
                </c:pt>
                <c:pt idx="1">
                  <c:v>7.782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78999912"/>
        <c:axId val="678999520"/>
      </c:barChart>
      <c:catAx>
        <c:axId val="678999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8999520"/>
        <c:crosses val="autoZero"/>
        <c:auto val="1"/>
        <c:lblAlgn val="ctr"/>
        <c:lblOffset val="100"/>
        <c:noMultiLvlLbl val="0"/>
      </c:catAx>
      <c:valAx>
        <c:axId val="678999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8999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6.3841485999999996</c:v>
                </c:pt>
                <c:pt idx="1">
                  <c:v>6.4539980000000003</c:v>
                </c:pt>
                <c:pt idx="2">
                  <c:v>6.5117592999999996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585.33496000000002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8998344"/>
        <c:axId val="678997168"/>
      </c:barChart>
      <c:catAx>
        <c:axId val="678998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8997168"/>
        <c:crosses val="autoZero"/>
        <c:auto val="1"/>
        <c:lblAlgn val="ctr"/>
        <c:lblOffset val="100"/>
        <c:noMultiLvlLbl val="0"/>
      </c:catAx>
      <c:valAx>
        <c:axId val="678997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8998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14.970145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8997560"/>
        <c:axId val="678995992"/>
      </c:barChart>
      <c:catAx>
        <c:axId val="678997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8995992"/>
        <c:crosses val="autoZero"/>
        <c:auto val="1"/>
        <c:lblAlgn val="ctr"/>
        <c:lblOffset val="100"/>
        <c:noMultiLvlLbl val="0"/>
      </c:catAx>
      <c:valAx>
        <c:axId val="678995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8997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80.204999999999998</c:v>
                </c:pt>
                <c:pt idx="1">
                  <c:v>6.7309999999999999</c:v>
                </c:pt>
                <c:pt idx="2">
                  <c:v>13.064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78996384"/>
        <c:axId val="679012848"/>
      </c:barChart>
      <c:catAx>
        <c:axId val="678996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012848"/>
        <c:crosses val="autoZero"/>
        <c:auto val="1"/>
        <c:lblAlgn val="ctr"/>
        <c:lblOffset val="100"/>
        <c:noMultiLvlLbl val="0"/>
      </c:catAx>
      <c:valAx>
        <c:axId val="679012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899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1712.3236999999999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012064"/>
        <c:axId val="679011672"/>
      </c:barChart>
      <c:catAx>
        <c:axId val="679012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011672"/>
        <c:crosses val="autoZero"/>
        <c:auto val="1"/>
        <c:lblAlgn val="ctr"/>
        <c:lblOffset val="100"/>
        <c:noMultiLvlLbl val="0"/>
      </c:catAx>
      <c:valAx>
        <c:axId val="679011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01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147.78928999999999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010888"/>
        <c:axId val="679010496"/>
      </c:barChart>
      <c:catAx>
        <c:axId val="679010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010496"/>
        <c:crosses val="autoZero"/>
        <c:auto val="1"/>
        <c:lblAlgn val="ctr"/>
        <c:lblOffset val="100"/>
        <c:noMultiLvlLbl val="0"/>
      </c:catAx>
      <c:valAx>
        <c:axId val="679010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010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465.10403000000002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009712"/>
        <c:axId val="679009320"/>
      </c:barChart>
      <c:catAx>
        <c:axId val="679009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009320"/>
        <c:crosses val="autoZero"/>
        <c:auto val="1"/>
        <c:lblAlgn val="ctr"/>
        <c:lblOffset val="100"/>
        <c:noMultiLvlLbl val="0"/>
      </c:catAx>
      <c:valAx>
        <c:axId val="679009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00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3.0093882000000001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1831824"/>
        <c:axId val="681832216"/>
      </c:barChart>
      <c:catAx>
        <c:axId val="681831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1832216"/>
        <c:crosses val="autoZero"/>
        <c:auto val="1"/>
        <c:lblAlgn val="ctr"/>
        <c:lblOffset val="100"/>
        <c:noMultiLvlLbl val="0"/>
      </c:catAx>
      <c:valAx>
        <c:axId val="681832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1831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4430.7533999999996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008536"/>
        <c:axId val="678995208"/>
      </c:barChart>
      <c:catAx>
        <c:axId val="679008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8995208"/>
        <c:crosses val="autoZero"/>
        <c:auto val="1"/>
        <c:lblAlgn val="ctr"/>
        <c:lblOffset val="100"/>
        <c:noMultiLvlLbl val="0"/>
      </c:catAx>
      <c:valAx>
        <c:axId val="678995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008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11.809206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007752"/>
        <c:axId val="679007360"/>
      </c:barChart>
      <c:catAx>
        <c:axId val="679007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007360"/>
        <c:crosses val="autoZero"/>
        <c:auto val="1"/>
        <c:lblAlgn val="ctr"/>
        <c:lblOffset val="100"/>
        <c:noMultiLvlLbl val="0"/>
      </c:catAx>
      <c:valAx>
        <c:axId val="679007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007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1.3990577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006576"/>
        <c:axId val="679006184"/>
      </c:barChart>
      <c:catAx>
        <c:axId val="679006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006184"/>
        <c:crosses val="autoZero"/>
        <c:auto val="1"/>
        <c:lblAlgn val="ctr"/>
        <c:lblOffset val="100"/>
        <c:noMultiLvlLbl val="0"/>
      </c:catAx>
      <c:valAx>
        <c:axId val="679006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00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309.61417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1833000"/>
        <c:axId val="681833392"/>
      </c:barChart>
      <c:catAx>
        <c:axId val="681833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1833392"/>
        <c:crosses val="autoZero"/>
        <c:auto val="1"/>
        <c:lblAlgn val="ctr"/>
        <c:lblOffset val="100"/>
        <c:noMultiLvlLbl val="0"/>
      </c:catAx>
      <c:valAx>
        <c:axId val="681833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1833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1.4184669000000001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1834176"/>
        <c:axId val="681834568"/>
      </c:barChart>
      <c:catAx>
        <c:axId val="6818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1834568"/>
        <c:crosses val="autoZero"/>
        <c:auto val="1"/>
        <c:lblAlgn val="ctr"/>
        <c:lblOffset val="100"/>
        <c:noMultiLvlLbl val="0"/>
      </c:catAx>
      <c:valAx>
        <c:axId val="681834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183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13.425283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1835352"/>
        <c:axId val="681835744"/>
      </c:barChart>
      <c:catAx>
        <c:axId val="681835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1835744"/>
        <c:crosses val="autoZero"/>
        <c:auto val="1"/>
        <c:lblAlgn val="ctr"/>
        <c:lblOffset val="100"/>
        <c:noMultiLvlLbl val="0"/>
      </c:catAx>
      <c:valAx>
        <c:axId val="681835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1835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1.3990577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1836528"/>
        <c:axId val="681836920"/>
      </c:barChart>
      <c:catAx>
        <c:axId val="681836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1836920"/>
        <c:crosses val="autoZero"/>
        <c:auto val="1"/>
        <c:lblAlgn val="ctr"/>
        <c:lblOffset val="100"/>
        <c:noMultiLvlLbl val="0"/>
      </c:catAx>
      <c:valAx>
        <c:axId val="681836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1836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565.27650000000006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1837704"/>
        <c:axId val="681838096"/>
      </c:barChart>
      <c:catAx>
        <c:axId val="68183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1838096"/>
        <c:crosses val="autoZero"/>
        <c:auto val="1"/>
        <c:lblAlgn val="ctr"/>
        <c:lblOffset val="100"/>
        <c:noMultiLvlLbl val="0"/>
      </c:catAx>
      <c:valAx>
        <c:axId val="681838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183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6.0773359999999998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1838880"/>
        <c:axId val="681839272"/>
      </c:barChart>
      <c:catAx>
        <c:axId val="68183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1839272"/>
        <c:crosses val="autoZero"/>
        <c:auto val="1"/>
        <c:lblAlgn val="ctr"/>
        <c:lblOffset val="100"/>
        <c:noMultiLvlLbl val="0"/>
      </c:catAx>
      <c:valAx>
        <c:axId val="681839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183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이계성, ID : H1900210)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05월 20일 13:17:04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2200</v>
      </c>
      <c r="C6" s="59">
        <f>'DRIs DATA 입력'!C6</f>
        <v>1712.3236999999999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49.245342000000001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24.883182999999999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80.204999999999998</v>
      </c>
      <c r="G8" s="59">
        <f>'DRIs DATA 입력'!G8</f>
        <v>6.7309999999999999</v>
      </c>
      <c r="H8" s="59">
        <f>'DRIs DATA 입력'!H8</f>
        <v>13.064</v>
      </c>
      <c r="I8" s="46"/>
      <c r="J8" s="59" t="s">
        <v>216</v>
      </c>
      <c r="K8" s="59">
        <f>'DRIs DATA 입력'!K8</f>
        <v>7.58</v>
      </c>
      <c r="L8" s="59">
        <f>'DRIs DATA 입력'!L8</f>
        <v>7.782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585.33496000000002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14.970145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3.0093882000000001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309.61417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147.78928999999999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1.4186228999999999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1.4184669000000001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13.425283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1.3990577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565.27650000000006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6.0773359999999998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2.7716014000000002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5.1175030000000001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465.10403000000002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977.83839999999998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4430.7533999999996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2994.8110000000001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180.58589000000001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122.164665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4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11.809206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8.2112929999999995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740.00305000000003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2.5329791000000001E-2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3.4755204000000002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44.773476000000002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62.117620000000002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276</v>
      </c>
      <c r="B1" s="61" t="s">
        <v>326</v>
      </c>
      <c r="G1" s="62" t="s">
        <v>277</v>
      </c>
      <c r="H1" s="61" t="s">
        <v>327</v>
      </c>
    </row>
    <row r="3" spans="1:27" x14ac:dyDescent="0.4">
      <c r="A3" s="68" t="s">
        <v>278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4">
      <c r="A4" s="67" t="s">
        <v>279</v>
      </c>
      <c r="B4" s="67"/>
      <c r="C4" s="67"/>
      <c r="E4" s="69" t="s">
        <v>312</v>
      </c>
      <c r="F4" s="70"/>
      <c r="G4" s="70"/>
      <c r="H4" s="71"/>
      <c r="J4" s="69" t="s">
        <v>280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281</v>
      </c>
      <c r="V4" s="67"/>
      <c r="W4" s="67"/>
      <c r="X4" s="67"/>
      <c r="Y4" s="67"/>
      <c r="Z4" s="67"/>
    </row>
    <row r="5" spans="1:27" x14ac:dyDescent="0.4">
      <c r="A5" s="65"/>
      <c r="B5" s="65" t="s">
        <v>328</v>
      </c>
      <c r="C5" s="65" t="s">
        <v>282</v>
      </c>
      <c r="E5" s="65"/>
      <c r="F5" s="65" t="s">
        <v>50</v>
      </c>
      <c r="G5" s="65" t="s">
        <v>283</v>
      </c>
      <c r="H5" s="65" t="s">
        <v>46</v>
      </c>
      <c r="J5" s="65"/>
      <c r="K5" s="65" t="s">
        <v>284</v>
      </c>
      <c r="L5" s="65" t="s">
        <v>313</v>
      </c>
      <c r="N5" s="65"/>
      <c r="O5" s="65" t="s">
        <v>285</v>
      </c>
      <c r="P5" s="65" t="s">
        <v>314</v>
      </c>
      <c r="Q5" s="65" t="s">
        <v>286</v>
      </c>
      <c r="R5" s="65" t="s">
        <v>329</v>
      </c>
      <c r="S5" s="65" t="s">
        <v>282</v>
      </c>
      <c r="U5" s="65"/>
      <c r="V5" s="65" t="s">
        <v>285</v>
      </c>
      <c r="W5" s="65" t="s">
        <v>314</v>
      </c>
      <c r="X5" s="65" t="s">
        <v>286</v>
      </c>
      <c r="Y5" s="65" t="s">
        <v>329</v>
      </c>
      <c r="Z5" s="65" t="s">
        <v>282</v>
      </c>
    </row>
    <row r="6" spans="1:27" x14ac:dyDescent="0.4">
      <c r="A6" s="65" t="s">
        <v>279</v>
      </c>
      <c r="B6" s="65">
        <v>2200</v>
      </c>
      <c r="C6" s="65">
        <v>1712.3236999999999</v>
      </c>
      <c r="E6" s="65" t="s">
        <v>287</v>
      </c>
      <c r="F6" s="65">
        <v>55</v>
      </c>
      <c r="G6" s="65">
        <v>15</v>
      </c>
      <c r="H6" s="65">
        <v>7</v>
      </c>
      <c r="J6" s="65" t="s">
        <v>287</v>
      </c>
      <c r="K6" s="65">
        <v>0.1</v>
      </c>
      <c r="L6" s="65">
        <v>4</v>
      </c>
      <c r="N6" s="65" t="s">
        <v>288</v>
      </c>
      <c r="O6" s="65">
        <v>50</v>
      </c>
      <c r="P6" s="65">
        <v>60</v>
      </c>
      <c r="Q6" s="65">
        <v>0</v>
      </c>
      <c r="R6" s="65">
        <v>0</v>
      </c>
      <c r="S6" s="65">
        <v>49.245342000000001</v>
      </c>
      <c r="U6" s="65" t="s">
        <v>330</v>
      </c>
      <c r="V6" s="65">
        <v>0</v>
      </c>
      <c r="W6" s="65">
        <v>0</v>
      </c>
      <c r="X6" s="65">
        <v>25</v>
      </c>
      <c r="Y6" s="65">
        <v>0</v>
      </c>
      <c r="Z6" s="65">
        <v>24.883182999999999</v>
      </c>
    </row>
    <row r="7" spans="1:27" x14ac:dyDescent="0.4">
      <c r="E7" s="65" t="s">
        <v>289</v>
      </c>
      <c r="F7" s="65">
        <v>65</v>
      </c>
      <c r="G7" s="65">
        <v>30</v>
      </c>
      <c r="H7" s="65">
        <v>20</v>
      </c>
      <c r="J7" s="65" t="s">
        <v>289</v>
      </c>
      <c r="K7" s="65">
        <v>1</v>
      </c>
      <c r="L7" s="65">
        <v>10</v>
      </c>
    </row>
    <row r="8" spans="1:27" x14ac:dyDescent="0.4">
      <c r="E8" s="65" t="s">
        <v>315</v>
      </c>
      <c r="F8" s="65">
        <v>80.204999999999998</v>
      </c>
      <c r="G8" s="65">
        <v>6.7309999999999999</v>
      </c>
      <c r="H8" s="65">
        <v>13.064</v>
      </c>
      <c r="J8" s="65" t="s">
        <v>315</v>
      </c>
      <c r="K8" s="65">
        <v>7.58</v>
      </c>
      <c r="L8" s="65">
        <v>7.782</v>
      </c>
    </row>
    <row r="13" spans="1:27" x14ac:dyDescent="0.4">
      <c r="A13" s="66" t="s">
        <v>290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4">
      <c r="A14" s="67" t="s">
        <v>316</v>
      </c>
      <c r="B14" s="67"/>
      <c r="C14" s="67"/>
      <c r="D14" s="67"/>
      <c r="E14" s="67"/>
      <c r="F14" s="67"/>
      <c r="H14" s="67" t="s">
        <v>291</v>
      </c>
      <c r="I14" s="67"/>
      <c r="J14" s="67"/>
      <c r="K14" s="67"/>
      <c r="L14" s="67"/>
      <c r="M14" s="67"/>
      <c r="O14" s="67" t="s">
        <v>292</v>
      </c>
      <c r="P14" s="67"/>
      <c r="Q14" s="67"/>
      <c r="R14" s="67"/>
      <c r="S14" s="67"/>
      <c r="T14" s="67"/>
      <c r="V14" s="67" t="s">
        <v>331</v>
      </c>
      <c r="W14" s="67"/>
      <c r="X14" s="67"/>
      <c r="Y14" s="67"/>
      <c r="Z14" s="67"/>
      <c r="AA14" s="67"/>
    </row>
    <row r="15" spans="1:27" x14ac:dyDescent="0.4">
      <c r="A15" s="65"/>
      <c r="B15" s="65" t="s">
        <v>285</v>
      </c>
      <c r="C15" s="65" t="s">
        <v>314</v>
      </c>
      <c r="D15" s="65" t="s">
        <v>286</v>
      </c>
      <c r="E15" s="65" t="s">
        <v>329</v>
      </c>
      <c r="F15" s="65" t="s">
        <v>282</v>
      </c>
      <c r="H15" s="65"/>
      <c r="I15" s="65" t="s">
        <v>285</v>
      </c>
      <c r="J15" s="65" t="s">
        <v>314</v>
      </c>
      <c r="K15" s="65" t="s">
        <v>286</v>
      </c>
      <c r="L15" s="65" t="s">
        <v>329</v>
      </c>
      <c r="M15" s="65" t="s">
        <v>282</v>
      </c>
      <c r="O15" s="65"/>
      <c r="P15" s="65" t="s">
        <v>285</v>
      </c>
      <c r="Q15" s="65" t="s">
        <v>314</v>
      </c>
      <c r="R15" s="65" t="s">
        <v>286</v>
      </c>
      <c r="S15" s="65" t="s">
        <v>329</v>
      </c>
      <c r="T15" s="65" t="s">
        <v>282</v>
      </c>
      <c r="V15" s="65"/>
      <c r="W15" s="65" t="s">
        <v>285</v>
      </c>
      <c r="X15" s="65" t="s">
        <v>314</v>
      </c>
      <c r="Y15" s="65" t="s">
        <v>286</v>
      </c>
      <c r="Z15" s="65" t="s">
        <v>329</v>
      </c>
      <c r="AA15" s="65" t="s">
        <v>282</v>
      </c>
    </row>
    <row r="16" spans="1:27" x14ac:dyDescent="0.4">
      <c r="A16" s="65" t="s">
        <v>293</v>
      </c>
      <c r="B16" s="65">
        <v>530</v>
      </c>
      <c r="C16" s="65">
        <v>750</v>
      </c>
      <c r="D16" s="65">
        <v>0</v>
      </c>
      <c r="E16" s="65">
        <v>3000</v>
      </c>
      <c r="F16" s="65">
        <v>585.33496000000002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14.970145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3.0093882000000001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309.61417</v>
      </c>
    </row>
    <row r="23" spans="1:62" x14ac:dyDescent="0.4">
      <c r="A23" s="66" t="s">
        <v>294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317</v>
      </c>
      <c r="B24" s="67"/>
      <c r="C24" s="67"/>
      <c r="D24" s="67"/>
      <c r="E24" s="67"/>
      <c r="F24" s="67"/>
      <c r="H24" s="67" t="s">
        <v>318</v>
      </c>
      <c r="I24" s="67"/>
      <c r="J24" s="67"/>
      <c r="K24" s="67"/>
      <c r="L24" s="67"/>
      <c r="M24" s="67"/>
      <c r="O24" s="67" t="s">
        <v>295</v>
      </c>
      <c r="P24" s="67"/>
      <c r="Q24" s="67"/>
      <c r="R24" s="67"/>
      <c r="S24" s="67"/>
      <c r="T24" s="67"/>
      <c r="V24" s="67" t="s">
        <v>319</v>
      </c>
      <c r="W24" s="67"/>
      <c r="X24" s="67"/>
      <c r="Y24" s="67"/>
      <c r="Z24" s="67"/>
      <c r="AA24" s="67"/>
      <c r="AC24" s="67" t="s">
        <v>296</v>
      </c>
      <c r="AD24" s="67"/>
      <c r="AE24" s="67"/>
      <c r="AF24" s="67"/>
      <c r="AG24" s="67"/>
      <c r="AH24" s="67"/>
      <c r="AJ24" s="67" t="s">
        <v>332</v>
      </c>
      <c r="AK24" s="67"/>
      <c r="AL24" s="67"/>
      <c r="AM24" s="67"/>
      <c r="AN24" s="67"/>
      <c r="AO24" s="67"/>
      <c r="AQ24" s="67" t="s">
        <v>297</v>
      </c>
      <c r="AR24" s="67"/>
      <c r="AS24" s="67"/>
      <c r="AT24" s="67"/>
      <c r="AU24" s="67"/>
      <c r="AV24" s="67"/>
      <c r="AX24" s="67" t="s">
        <v>298</v>
      </c>
      <c r="AY24" s="67"/>
      <c r="AZ24" s="67"/>
      <c r="BA24" s="67"/>
      <c r="BB24" s="67"/>
      <c r="BC24" s="67"/>
      <c r="BE24" s="67" t="s">
        <v>299</v>
      </c>
      <c r="BF24" s="67"/>
      <c r="BG24" s="67"/>
      <c r="BH24" s="67"/>
      <c r="BI24" s="67"/>
      <c r="BJ24" s="67"/>
    </row>
    <row r="25" spans="1:62" x14ac:dyDescent="0.4">
      <c r="A25" s="65"/>
      <c r="B25" s="65" t="s">
        <v>285</v>
      </c>
      <c r="C25" s="65" t="s">
        <v>314</v>
      </c>
      <c r="D25" s="65" t="s">
        <v>286</v>
      </c>
      <c r="E25" s="65" t="s">
        <v>329</v>
      </c>
      <c r="F25" s="65" t="s">
        <v>282</v>
      </c>
      <c r="H25" s="65"/>
      <c r="I25" s="65" t="s">
        <v>285</v>
      </c>
      <c r="J25" s="65" t="s">
        <v>314</v>
      </c>
      <c r="K25" s="65" t="s">
        <v>286</v>
      </c>
      <c r="L25" s="65" t="s">
        <v>329</v>
      </c>
      <c r="M25" s="65" t="s">
        <v>282</v>
      </c>
      <c r="O25" s="65"/>
      <c r="P25" s="65" t="s">
        <v>285</v>
      </c>
      <c r="Q25" s="65" t="s">
        <v>314</v>
      </c>
      <c r="R25" s="65" t="s">
        <v>286</v>
      </c>
      <c r="S25" s="65" t="s">
        <v>329</v>
      </c>
      <c r="T25" s="65" t="s">
        <v>282</v>
      </c>
      <c r="V25" s="65"/>
      <c r="W25" s="65" t="s">
        <v>285</v>
      </c>
      <c r="X25" s="65" t="s">
        <v>314</v>
      </c>
      <c r="Y25" s="65" t="s">
        <v>286</v>
      </c>
      <c r="Z25" s="65" t="s">
        <v>329</v>
      </c>
      <c r="AA25" s="65" t="s">
        <v>282</v>
      </c>
      <c r="AC25" s="65"/>
      <c r="AD25" s="65" t="s">
        <v>285</v>
      </c>
      <c r="AE25" s="65" t="s">
        <v>314</v>
      </c>
      <c r="AF25" s="65" t="s">
        <v>286</v>
      </c>
      <c r="AG25" s="65" t="s">
        <v>329</v>
      </c>
      <c r="AH25" s="65" t="s">
        <v>282</v>
      </c>
      <c r="AJ25" s="65"/>
      <c r="AK25" s="65" t="s">
        <v>285</v>
      </c>
      <c r="AL25" s="65" t="s">
        <v>314</v>
      </c>
      <c r="AM25" s="65" t="s">
        <v>286</v>
      </c>
      <c r="AN25" s="65" t="s">
        <v>329</v>
      </c>
      <c r="AO25" s="65" t="s">
        <v>282</v>
      </c>
      <c r="AQ25" s="65"/>
      <c r="AR25" s="65" t="s">
        <v>285</v>
      </c>
      <c r="AS25" s="65" t="s">
        <v>314</v>
      </c>
      <c r="AT25" s="65" t="s">
        <v>286</v>
      </c>
      <c r="AU25" s="65" t="s">
        <v>329</v>
      </c>
      <c r="AV25" s="65" t="s">
        <v>282</v>
      </c>
      <c r="AX25" s="65"/>
      <c r="AY25" s="65" t="s">
        <v>285</v>
      </c>
      <c r="AZ25" s="65" t="s">
        <v>314</v>
      </c>
      <c r="BA25" s="65" t="s">
        <v>286</v>
      </c>
      <c r="BB25" s="65" t="s">
        <v>329</v>
      </c>
      <c r="BC25" s="65" t="s">
        <v>282</v>
      </c>
      <c r="BE25" s="65"/>
      <c r="BF25" s="65" t="s">
        <v>285</v>
      </c>
      <c r="BG25" s="65" t="s">
        <v>314</v>
      </c>
      <c r="BH25" s="65" t="s">
        <v>286</v>
      </c>
      <c r="BI25" s="65" t="s">
        <v>329</v>
      </c>
      <c r="BJ25" s="65" t="s">
        <v>282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147.78928999999999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1.4186228999999999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1.4184669000000001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13.425283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1.3990577</v>
      </c>
      <c r="AJ26" s="65" t="s">
        <v>300</v>
      </c>
      <c r="AK26" s="65">
        <v>320</v>
      </c>
      <c r="AL26" s="65">
        <v>400</v>
      </c>
      <c r="AM26" s="65">
        <v>0</v>
      </c>
      <c r="AN26" s="65">
        <v>1000</v>
      </c>
      <c r="AO26" s="65">
        <v>565.27650000000006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6.0773359999999998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2.7716014000000002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5.1175030000000001</v>
      </c>
    </row>
    <row r="33" spans="1:68" x14ac:dyDescent="0.4">
      <c r="A33" s="66" t="s">
        <v>320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7" t="s">
        <v>177</v>
      </c>
      <c r="B34" s="67"/>
      <c r="C34" s="67"/>
      <c r="D34" s="67"/>
      <c r="E34" s="67"/>
      <c r="F34" s="67"/>
      <c r="H34" s="67" t="s">
        <v>321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301</v>
      </c>
      <c r="W34" s="67"/>
      <c r="X34" s="67"/>
      <c r="Y34" s="67"/>
      <c r="Z34" s="67"/>
      <c r="AA34" s="67"/>
      <c r="AC34" s="67" t="s">
        <v>302</v>
      </c>
      <c r="AD34" s="67"/>
      <c r="AE34" s="67"/>
      <c r="AF34" s="67"/>
      <c r="AG34" s="67"/>
      <c r="AH34" s="67"/>
      <c r="AJ34" s="67" t="s">
        <v>303</v>
      </c>
      <c r="AK34" s="67"/>
      <c r="AL34" s="67"/>
      <c r="AM34" s="67"/>
      <c r="AN34" s="67"/>
      <c r="AO34" s="67"/>
    </row>
    <row r="35" spans="1:68" x14ac:dyDescent="0.4">
      <c r="A35" s="65"/>
      <c r="B35" s="65" t="s">
        <v>285</v>
      </c>
      <c r="C35" s="65" t="s">
        <v>314</v>
      </c>
      <c r="D35" s="65" t="s">
        <v>286</v>
      </c>
      <c r="E35" s="65" t="s">
        <v>329</v>
      </c>
      <c r="F35" s="65" t="s">
        <v>282</v>
      </c>
      <c r="H35" s="65"/>
      <c r="I35" s="65" t="s">
        <v>285</v>
      </c>
      <c r="J35" s="65" t="s">
        <v>314</v>
      </c>
      <c r="K35" s="65" t="s">
        <v>286</v>
      </c>
      <c r="L35" s="65" t="s">
        <v>329</v>
      </c>
      <c r="M35" s="65" t="s">
        <v>282</v>
      </c>
      <c r="O35" s="65"/>
      <c r="P35" s="65" t="s">
        <v>285</v>
      </c>
      <c r="Q35" s="65" t="s">
        <v>314</v>
      </c>
      <c r="R35" s="65" t="s">
        <v>286</v>
      </c>
      <c r="S35" s="65" t="s">
        <v>329</v>
      </c>
      <c r="T35" s="65" t="s">
        <v>282</v>
      </c>
      <c r="V35" s="65"/>
      <c r="W35" s="65" t="s">
        <v>285</v>
      </c>
      <c r="X35" s="65" t="s">
        <v>314</v>
      </c>
      <c r="Y35" s="65" t="s">
        <v>286</v>
      </c>
      <c r="Z35" s="65" t="s">
        <v>329</v>
      </c>
      <c r="AA35" s="65" t="s">
        <v>282</v>
      </c>
      <c r="AC35" s="65"/>
      <c r="AD35" s="65" t="s">
        <v>285</v>
      </c>
      <c r="AE35" s="65" t="s">
        <v>314</v>
      </c>
      <c r="AF35" s="65" t="s">
        <v>286</v>
      </c>
      <c r="AG35" s="65" t="s">
        <v>329</v>
      </c>
      <c r="AH35" s="65" t="s">
        <v>282</v>
      </c>
      <c r="AJ35" s="65"/>
      <c r="AK35" s="65" t="s">
        <v>285</v>
      </c>
      <c r="AL35" s="65" t="s">
        <v>314</v>
      </c>
      <c r="AM35" s="65" t="s">
        <v>286</v>
      </c>
      <c r="AN35" s="65" t="s">
        <v>329</v>
      </c>
      <c r="AO35" s="65" t="s">
        <v>282</v>
      </c>
    </row>
    <row r="36" spans="1:68" x14ac:dyDescent="0.4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465.10403000000002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977.83839999999998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4430.7533999999996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2994.8110000000001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180.58589000000001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122.164665</v>
      </c>
    </row>
    <row r="43" spans="1:68" x14ac:dyDescent="0.4">
      <c r="A43" s="66" t="s">
        <v>304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4">
      <c r="A44" s="67" t="s">
        <v>305</v>
      </c>
      <c r="B44" s="67"/>
      <c r="C44" s="67"/>
      <c r="D44" s="67"/>
      <c r="E44" s="67"/>
      <c r="F44" s="67"/>
      <c r="H44" s="67" t="s">
        <v>306</v>
      </c>
      <c r="I44" s="67"/>
      <c r="J44" s="67"/>
      <c r="K44" s="67"/>
      <c r="L44" s="67"/>
      <c r="M44" s="67"/>
      <c r="O44" s="67" t="s">
        <v>322</v>
      </c>
      <c r="P44" s="67"/>
      <c r="Q44" s="67"/>
      <c r="R44" s="67"/>
      <c r="S44" s="67"/>
      <c r="T44" s="67"/>
      <c r="V44" s="67" t="s">
        <v>307</v>
      </c>
      <c r="W44" s="67"/>
      <c r="X44" s="67"/>
      <c r="Y44" s="67"/>
      <c r="Z44" s="67"/>
      <c r="AA44" s="67"/>
      <c r="AC44" s="67" t="s">
        <v>323</v>
      </c>
      <c r="AD44" s="67"/>
      <c r="AE44" s="67"/>
      <c r="AF44" s="67"/>
      <c r="AG44" s="67"/>
      <c r="AH44" s="67"/>
      <c r="AJ44" s="67" t="s">
        <v>308</v>
      </c>
      <c r="AK44" s="67"/>
      <c r="AL44" s="67"/>
      <c r="AM44" s="67"/>
      <c r="AN44" s="67"/>
      <c r="AO44" s="67"/>
      <c r="AQ44" s="67" t="s">
        <v>324</v>
      </c>
      <c r="AR44" s="67"/>
      <c r="AS44" s="67"/>
      <c r="AT44" s="67"/>
      <c r="AU44" s="67"/>
      <c r="AV44" s="67"/>
      <c r="AX44" s="67" t="s">
        <v>325</v>
      </c>
      <c r="AY44" s="67"/>
      <c r="AZ44" s="67"/>
      <c r="BA44" s="67"/>
      <c r="BB44" s="67"/>
      <c r="BC44" s="67"/>
      <c r="BE44" s="67" t="s">
        <v>309</v>
      </c>
      <c r="BF44" s="67"/>
      <c r="BG44" s="67"/>
      <c r="BH44" s="67"/>
      <c r="BI44" s="67"/>
      <c r="BJ44" s="67"/>
    </row>
    <row r="45" spans="1:68" x14ac:dyDescent="0.4">
      <c r="A45" s="65"/>
      <c r="B45" s="65" t="s">
        <v>285</v>
      </c>
      <c r="C45" s="65" t="s">
        <v>314</v>
      </c>
      <c r="D45" s="65" t="s">
        <v>286</v>
      </c>
      <c r="E45" s="65" t="s">
        <v>329</v>
      </c>
      <c r="F45" s="65" t="s">
        <v>282</v>
      </c>
      <c r="H45" s="65"/>
      <c r="I45" s="65" t="s">
        <v>285</v>
      </c>
      <c r="J45" s="65" t="s">
        <v>314</v>
      </c>
      <c r="K45" s="65" t="s">
        <v>286</v>
      </c>
      <c r="L45" s="65" t="s">
        <v>329</v>
      </c>
      <c r="M45" s="65" t="s">
        <v>282</v>
      </c>
      <c r="O45" s="65"/>
      <c r="P45" s="65" t="s">
        <v>285</v>
      </c>
      <c r="Q45" s="65" t="s">
        <v>314</v>
      </c>
      <c r="R45" s="65" t="s">
        <v>286</v>
      </c>
      <c r="S45" s="65" t="s">
        <v>329</v>
      </c>
      <c r="T45" s="65" t="s">
        <v>282</v>
      </c>
      <c r="V45" s="65"/>
      <c r="W45" s="65" t="s">
        <v>285</v>
      </c>
      <c r="X45" s="65" t="s">
        <v>314</v>
      </c>
      <c r="Y45" s="65" t="s">
        <v>286</v>
      </c>
      <c r="Z45" s="65" t="s">
        <v>329</v>
      </c>
      <c r="AA45" s="65" t="s">
        <v>282</v>
      </c>
      <c r="AC45" s="65"/>
      <c r="AD45" s="65" t="s">
        <v>285</v>
      </c>
      <c r="AE45" s="65" t="s">
        <v>314</v>
      </c>
      <c r="AF45" s="65" t="s">
        <v>286</v>
      </c>
      <c r="AG45" s="65" t="s">
        <v>329</v>
      </c>
      <c r="AH45" s="65" t="s">
        <v>282</v>
      </c>
      <c r="AJ45" s="65"/>
      <c r="AK45" s="65" t="s">
        <v>285</v>
      </c>
      <c r="AL45" s="65" t="s">
        <v>314</v>
      </c>
      <c r="AM45" s="65" t="s">
        <v>286</v>
      </c>
      <c r="AN45" s="65" t="s">
        <v>329</v>
      </c>
      <c r="AO45" s="65" t="s">
        <v>282</v>
      </c>
      <c r="AQ45" s="65"/>
      <c r="AR45" s="65" t="s">
        <v>285</v>
      </c>
      <c r="AS45" s="65" t="s">
        <v>314</v>
      </c>
      <c r="AT45" s="65" t="s">
        <v>286</v>
      </c>
      <c r="AU45" s="65" t="s">
        <v>329</v>
      </c>
      <c r="AV45" s="65" t="s">
        <v>282</v>
      </c>
      <c r="AX45" s="65"/>
      <c r="AY45" s="65" t="s">
        <v>285</v>
      </c>
      <c r="AZ45" s="65" t="s">
        <v>314</v>
      </c>
      <c r="BA45" s="65" t="s">
        <v>286</v>
      </c>
      <c r="BB45" s="65" t="s">
        <v>329</v>
      </c>
      <c r="BC45" s="65" t="s">
        <v>282</v>
      </c>
      <c r="BE45" s="65"/>
      <c r="BF45" s="65" t="s">
        <v>285</v>
      </c>
      <c r="BG45" s="65" t="s">
        <v>314</v>
      </c>
      <c r="BH45" s="65" t="s">
        <v>286</v>
      </c>
      <c r="BI45" s="65" t="s">
        <v>329</v>
      </c>
      <c r="BJ45" s="65" t="s">
        <v>282</v>
      </c>
    </row>
    <row r="46" spans="1:68" x14ac:dyDescent="0.4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11.809206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8.2112929999999995</v>
      </c>
      <c r="O46" s="65" t="s">
        <v>310</v>
      </c>
      <c r="P46" s="65">
        <v>600</v>
      </c>
      <c r="Q46" s="65">
        <v>800</v>
      </c>
      <c r="R46" s="65">
        <v>0</v>
      </c>
      <c r="S46" s="65">
        <v>10000</v>
      </c>
      <c r="T46" s="65">
        <v>740.00305000000003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2.5329791000000001E-2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3.4755204000000002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44.773476000000002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62.117620000000002</v>
      </c>
      <c r="AX46" s="65" t="s">
        <v>333</v>
      </c>
      <c r="AY46" s="65"/>
      <c r="AZ46" s="65"/>
      <c r="BA46" s="65"/>
      <c r="BB46" s="65"/>
      <c r="BC46" s="65"/>
      <c r="BE46" s="65" t="s">
        <v>334</v>
      </c>
      <c r="BF46" s="65"/>
      <c r="BG46" s="65"/>
      <c r="BH46" s="65"/>
      <c r="BI46" s="65"/>
      <c r="BJ46" s="65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335</v>
      </c>
      <c r="B2" s="61" t="s">
        <v>336</v>
      </c>
      <c r="C2" s="61" t="s">
        <v>311</v>
      </c>
      <c r="D2" s="61">
        <v>63</v>
      </c>
      <c r="E2" s="61">
        <v>1712.3236999999999</v>
      </c>
      <c r="F2" s="61">
        <v>302.32549999999998</v>
      </c>
      <c r="G2" s="61">
        <v>25.370163000000002</v>
      </c>
      <c r="H2" s="61">
        <v>14.122546</v>
      </c>
      <c r="I2" s="61">
        <v>11.247617999999999</v>
      </c>
      <c r="J2" s="61">
        <v>49.245342000000001</v>
      </c>
      <c r="K2" s="61">
        <v>33.053690000000003</v>
      </c>
      <c r="L2" s="61">
        <v>16.191649999999999</v>
      </c>
      <c r="M2" s="61">
        <v>24.883182999999999</v>
      </c>
      <c r="N2" s="61">
        <v>2.6050906</v>
      </c>
      <c r="O2" s="61">
        <v>13.539951</v>
      </c>
      <c r="P2" s="61">
        <v>908.41363999999999</v>
      </c>
      <c r="Q2" s="61">
        <v>21.105544999999999</v>
      </c>
      <c r="R2" s="61">
        <v>585.33496000000002</v>
      </c>
      <c r="S2" s="61">
        <v>145.28353999999999</v>
      </c>
      <c r="T2" s="61">
        <v>5280.6170000000002</v>
      </c>
      <c r="U2" s="61">
        <v>3.0093882000000001</v>
      </c>
      <c r="V2" s="61">
        <v>14.970145</v>
      </c>
      <c r="W2" s="61">
        <v>309.61417</v>
      </c>
      <c r="X2" s="61">
        <v>147.78928999999999</v>
      </c>
      <c r="Y2" s="61">
        <v>1.4186228999999999</v>
      </c>
      <c r="Z2" s="61">
        <v>1.4184669000000001</v>
      </c>
      <c r="AA2" s="61">
        <v>13.425283</v>
      </c>
      <c r="AB2" s="61">
        <v>1.3990577</v>
      </c>
      <c r="AC2" s="61">
        <v>565.27650000000006</v>
      </c>
      <c r="AD2" s="61">
        <v>6.0773359999999998</v>
      </c>
      <c r="AE2" s="61">
        <v>2.7716014000000002</v>
      </c>
      <c r="AF2" s="61">
        <v>5.1175030000000001</v>
      </c>
      <c r="AG2" s="61">
        <v>465.10403000000002</v>
      </c>
      <c r="AH2" s="61">
        <v>244.13607999999999</v>
      </c>
      <c r="AI2" s="61">
        <v>220.96794</v>
      </c>
      <c r="AJ2" s="61">
        <v>977.83839999999998</v>
      </c>
      <c r="AK2" s="61">
        <v>4430.7533999999996</v>
      </c>
      <c r="AL2" s="61">
        <v>180.58589000000001</v>
      </c>
      <c r="AM2" s="61">
        <v>2994.8110000000001</v>
      </c>
      <c r="AN2" s="61">
        <v>122.164665</v>
      </c>
      <c r="AO2" s="61">
        <v>11.809206</v>
      </c>
      <c r="AP2" s="61">
        <v>9.4909114999999993</v>
      </c>
      <c r="AQ2" s="61">
        <v>2.3182942999999998</v>
      </c>
      <c r="AR2" s="61">
        <v>8.2112929999999995</v>
      </c>
      <c r="AS2" s="61">
        <v>740.00305000000003</v>
      </c>
      <c r="AT2" s="61">
        <v>2.5329791000000001E-2</v>
      </c>
      <c r="AU2" s="61">
        <v>3.4755204000000002</v>
      </c>
      <c r="AV2" s="61">
        <v>44.773476000000002</v>
      </c>
      <c r="AW2" s="61">
        <v>62.117620000000002</v>
      </c>
      <c r="AX2" s="61">
        <v>0.16353728000000001</v>
      </c>
      <c r="AY2" s="61">
        <v>0.39158510000000002</v>
      </c>
      <c r="AZ2" s="61">
        <v>245.14707999999999</v>
      </c>
      <c r="BA2" s="61">
        <v>19.391446999999999</v>
      </c>
      <c r="BB2" s="61">
        <v>6.3841485999999996</v>
      </c>
      <c r="BC2" s="61">
        <v>6.4539980000000003</v>
      </c>
      <c r="BD2" s="61">
        <v>6.5117592999999996</v>
      </c>
      <c r="BE2" s="61">
        <v>0.50574154000000004</v>
      </c>
      <c r="BF2" s="61">
        <v>2.3804726999999999</v>
      </c>
      <c r="BG2" s="61">
        <v>2.7754896000000001E-3</v>
      </c>
      <c r="BH2" s="61">
        <v>2.8950035999999998E-2</v>
      </c>
      <c r="BI2" s="61">
        <v>2.169772E-2</v>
      </c>
      <c r="BJ2" s="61">
        <v>7.1690649999999995E-2</v>
      </c>
      <c r="BK2" s="61">
        <v>2.1349920000000001E-4</v>
      </c>
      <c r="BL2" s="61">
        <v>0.34943193</v>
      </c>
      <c r="BM2" s="61">
        <v>3.6599884</v>
      </c>
      <c r="BN2" s="61">
        <v>1.1929611</v>
      </c>
      <c r="BO2" s="61">
        <v>58.03266</v>
      </c>
      <c r="BP2" s="61">
        <v>11.009074999999999</v>
      </c>
      <c r="BQ2" s="61">
        <v>20.789442000000001</v>
      </c>
      <c r="BR2" s="61">
        <v>68.311660000000003</v>
      </c>
      <c r="BS2" s="61">
        <v>13.832677</v>
      </c>
      <c r="BT2" s="61">
        <v>13.752656999999999</v>
      </c>
      <c r="BU2" s="61">
        <v>0.10468123</v>
      </c>
      <c r="BV2" s="61">
        <v>6.6176810000000003E-3</v>
      </c>
      <c r="BW2" s="61">
        <v>0.90313880000000002</v>
      </c>
      <c r="BX2" s="61">
        <v>1.0073422000000001</v>
      </c>
      <c r="BY2" s="61">
        <v>7.4230924000000004E-2</v>
      </c>
      <c r="BZ2" s="61">
        <v>6.2742189999999995E-4</v>
      </c>
      <c r="CA2" s="61">
        <v>0.76160649999999996</v>
      </c>
      <c r="CB2" s="61">
        <v>1.6262399999999999E-8</v>
      </c>
      <c r="CC2" s="61">
        <v>0.13820940000000001</v>
      </c>
      <c r="CD2" s="61">
        <v>0.21311587000000001</v>
      </c>
      <c r="CE2" s="61">
        <v>3.4549415E-2</v>
      </c>
      <c r="CF2" s="61">
        <v>0.17480499999999999</v>
      </c>
      <c r="CG2" s="61">
        <v>4.9500000000000003E-7</v>
      </c>
      <c r="CH2" s="61">
        <v>2.1136862999999999E-2</v>
      </c>
      <c r="CI2" s="61">
        <v>7.7246405000000002E-8</v>
      </c>
      <c r="CJ2" s="61">
        <v>0.6406828</v>
      </c>
      <c r="CK2" s="61">
        <v>5.651283E-3</v>
      </c>
      <c r="CL2" s="61">
        <v>1.0547787</v>
      </c>
      <c r="CM2" s="61">
        <v>3.2395577000000002</v>
      </c>
      <c r="CN2" s="61">
        <v>1516.6579999999999</v>
      </c>
      <c r="CO2" s="61">
        <v>2709.1848</v>
      </c>
      <c r="CP2" s="61">
        <v>1166.0205000000001</v>
      </c>
      <c r="CQ2" s="61">
        <v>532.50836000000004</v>
      </c>
      <c r="CR2" s="61">
        <v>253.69037</v>
      </c>
      <c r="CS2" s="61">
        <v>380.35160000000002</v>
      </c>
      <c r="CT2" s="61">
        <v>1489.5088000000001</v>
      </c>
      <c r="CU2" s="61">
        <v>831.02629999999999</v>
      </c>
      <c r="CV2" s="61">
        <v>1285.2647999999999</v>
      </c>
      <c r="CW2" s="61">
        <v>882.49189999999999</v>
      </c>
      <c r="CX2" s="61">
        <v>275.66449999999998</v>
      </c>
      <c r="CY2" s="61">
        <v>2087.6736000000001</v>
      </c>
      <c r="CZ2" s="61">
        <v>963.20592999999997</v>
      </c>
      <c r="DA2" s="61">
        <v>2048.7554</v>
      </c>
      <c r="DB2" s="61">
        <v>2251.2523999999999</v>
      </c>
      <c r="DC2" s="61">
        <v>2804.759</v>
      </c>
      <c r="DD2" s="61">
        <v>4527.7734</v>
      </c>
      <c r="DE2" s="61">
        <v>768.39739999999995</v>
      </c>
      <c r="DF2" s="61">
        <v>2814.2887999999998</v>
      </c>
      <c r="DG2" s="61">
        <v>1041.4490000000001</v>
      </c>
      <c r="DH2" s="61">
        <v>38.081733999999997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19.391446999999999</v>
      </c>
      <c r="B6">
        <f>BB2</f>
        <v>6.3841485999999996</v>
      </c>
      <c r="C6">
        <f>BC2</f>
        <v>6.4539980000000003</v>
      </c>
      <c r="D6">
        <f>BD2</f>
        <v>6.5117592999999996</v>
      </c>
    </row>
    <row r="7" spans="1:113" x14ac:dyDescent="0.4">
      <c r="B7">
        <f>ROUND(B6/MAX($B$6,$C$6,$D$6),1)</f>
        <v>1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4" sqref="G4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20682</v>
      </c>
      <c r="C2" s="56">
        <f ca="1">YEAR(TODAY())-YEAR(B2)+IF(TODAY()&gt;=DATE(YEAR(TODAY()),MONTH(B2),DAY(B2)),0,-1)</f>
        <v>63</v>
      </c>
      <c r="E2" s="52">
        <v>166.1</v>
      </c>
      <c r="F2" s="53" t="s">
        <v>39</v>
      </c>
      <c r="G2" s="52">
        <v>67.599999999999994</v>
      </c>
      <c r="H2" s="51" t="s">
        <v>41</v>
      </c>
      <c r="I2" s="72">
        <f>ROUND(G3/E3^2,1)</f>
        <v>24.5</v>
      </c>
    </row>
    <row r="3" spans="1:9" x14ac:dyDescent="0.4">
      <c r="E3" s="51">
        <f>E2/100</f>
        <v>1.661</v>
      </c>
      <c r="F3" s="51" t="s">
        <v>40</v>
      </c>
      <c r="G3" s="51">
        <f>G2</f>
        <v>67.599999999999994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43966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31"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이계성, ID : H1900210)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05월 20일 13:17:04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223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4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4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4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4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4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4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4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4">
      <c r="C10" s="85" t="s">
        <v>30</v>
      </c>
      <c r="D10" s="85"/>
      <c r="E10" s="86"/>
      <c r="F10" s="89">
        <f>'개인정보 및 신체계측 입력'!B5</f>
        <v>43966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4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4">
      <c r="C12" s="85" t="s">
        <v>32</v>
      </c>
      <c r="D12" s="85"/>
      <c r="E12" s="86"/>
      <c r="F12" s="94">
        <f ca="1">'개인정보 및 신체계측 입력'!C2</f>
        <v>63</v>
      </c>
      <c r="G12" s="94"/>
      <c r="H12" s="94"/>
      <c r="I12" s="94"/>
      <c r="K12" s="123">
        <f>'개인정보 및 신체계측 입력'!E2</f>
        <v>166.1</v>
      </c>
      <c r="L12" s="124"/>
      <c r="M12" s="117">
        <f>'개인정보 및 신체계측 입력'!G2</f>
        <v>67.599999999999994</v>
      </c>
      <c r="N12" s="118"/>
      <c r="O12" s="113" t="s">
        <v>271</v>
      </c>
      <c r="P12" s="107"/>
      <c r="Q12" s="90">
        <f>'개인정보 및 신체계측 입력'!I2</f>
        <v>24.5</v>
      </c>
      <c r="R12" s="90"/>
      <c r="S12" s="90"/>
    </row>
    <row r="13" spans="1:19" ht="18" customHeight="1" thickBot="1" x14ac:dyDescent="0.4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4">
      <c r="C14" s="87" t="s">
        <v>31</v>
      </c>
      <c r="D14" s="87"/>
      <c r="E14" s="88"/>
      <c r="F14" s="91" t="str">
        <f>MID('DRIs DATA'!B1,28,3)</f>
        <v>이계성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4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4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80.204999999999998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4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4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4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6.7309999999999999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4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4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4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13.064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4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4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4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7.8</v>
      </c>
      <c r="L72" s="36" t="s">
        <v>53</v>
      </c>
      <c r="M72" s="36">
        <f>ROUND('DRIs DATA'!K8,1)</f>
        <v>7.6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4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4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4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4">
      <c r="B94" s="158" t="s">
        <v>171</v>
      </c>
      <c r="C94" s="156"/>
      <c r="D94" s="156"/>
      <c r="E94" s="156"/>
      <c r="F94" s="154">
        <f>ROUND('DRIs DATA'!F16/'DRIs DATA'!C16*100,2)</f>
        <v>78.040000000000006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124.75</v>
      </c>
      <c r="R94" s="156" t="s">
        <v>167</v>
      </c>
      <c r="S94" s="156"/>
      <c r="T94" s="157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4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4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4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4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4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4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4">
      <c r="B121" s="43" t="s">
        <v>171</v>
      </c>
      <c r="C121" s="16"/>
      <c r="D121" s="16"/>
      <c r="E121" s="15"/>
      <c r="F121" s="154">
        <f>ROUND('DRIs DATA'!F26/'DRIs DATA'!C26*100,2)</f>
        <v>147.79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93.27</v>
      </c>
      <c r="R121" s="156" t="s">
        <v>166</v>
      </c>
      <c r="S121" s="156"/>
      <c r="T121" s="157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4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4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4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4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thickBot="1" x14ac:dyDescent="0.4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4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4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4">
      <c r="B172" s="42" t="s">
        <v>171</v>
      </c>
      <c r="C172" s="20"/>
      <c r="D172" s="20"/>
      <c r="E172" s="6"/>
      <c r="F172" s="154">
        <f>ROUND('DRIs DATA'!F36/'DRIs DATA'!C36*100,2)</f>
        <v>58.14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295.38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4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4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4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4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4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4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4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4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154">
        <f>ROUND('DRIs DATA'!F46/'DRIs DATA'!C46*100,2)</f>
        <v>118.09</v>
      </c>
      <c r="G197" s="154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4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4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4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4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4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45">
      <c r="K205" s="10"/>
    </row>
    <row r="206" spans="2:20" ht="18" customHeight="1" x14ac:dyDescent="0.4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4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2020-05-20T06:17:11Z</dcterms:modified>
</cp:coreProperties>
</file>