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2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<sst xmlns="http://schemas.openxmlformats.org/spreadsheetml/2006/main" count="692" uniqueCount="352">
  <si>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</si>
  <si>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</si>
  <si>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</si>
  <si>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</si>
  <si>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</si>
  <si>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</si>
  <si>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</si>
  <si>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</si>
  <si>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</si>
  <si>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</si>
  <si>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</si>
  <si>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</si>
  <si>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</si>
  <si>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</si>
  <si>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</si>
  <si>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</si>
  <si>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</si>
  <si>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</si>
  <si>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</si>
  <si>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</si>
  <si>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</si>
  <si>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</si>
  <si>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</si>
  <si>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</si>
  <si>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</si>
  <si>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</si>
  <si>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</si>
  <si>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</si>
  <si>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</si>
  <si>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</si>
  <si>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</si>
  <si>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</si>
  <si>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</si>
  <si>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</si>
  <si>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</si>
  <si>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</si>
  <si>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</si>
  <si>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</si>
  <si>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</si>
  <si>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</si>
  <si>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</si>
  <si>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</si>
  <si>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</si>
  <si>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</si>
  <si>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</si>
  <si>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</si>
  <si>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</si>
  <si>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</si>
  <si>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</si>
  <si>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</si>
  <si>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</si>
  <si>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</si>
  <si>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</si>
  <si>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</si>
  <si>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</si>
  <si>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</si>
  <si>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</si>
  <si>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</si>
  <si>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</si>
  <si>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</si>
  <si>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</si>
  <si>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</si>
  <si>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</si>
  <si>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</si>
  <si>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</si>
  <si>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</si>
  <si>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</si>
  <si>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</si>
  <si>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</si>
  <si>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</si>
  <si>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</si>
  <si>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</si>
  <si>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</si>
  <si>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</si>
  <si>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</si>
  <si>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</si>
  <si>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</si>
  <si>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</si>
  <si>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</si>
  <si>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</si>
  <si>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</si>
  <si>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</si>
  <si>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</si>
  <si>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</si>
  <si>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</si>
  <si>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</si>
  <si>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</si>
  <si>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</si>
  <si>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</si>
  <si>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</si>
  <si>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</si>
  <si>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</si>
  <si>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</si>
  <si>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</si>
  <si>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</si>
  <si>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</si>
  <si>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</si>
  <si>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</si>
  <si>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</si>
  <si>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</si>
  <si>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</si>
  <si>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</si>
  <si>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</si>
  <si>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</si>
  <si>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</si>
  <si>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</si>
  <si>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</si>
  <si>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</si>
  <si>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</si>
  <si>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</si>
  <si>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</si>
  <si>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</si>
  <si>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</si>
  <si>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</si>
  <si>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</si>
  <si>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</si>
  <si>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</si>
  <si>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</si>
  <si>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</si>
  <si>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</si>
  <si>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</si>
  <si>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</si>
  <si>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</si>
  <si>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</si>
  <si>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</si>
  <si>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</si>
  <si>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</si>
  <si>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</si>
  <si>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</si>
  <si>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</si>
  <si>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</si>
  <si>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</si>
  <si>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</si>
  <si>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</si>
  <si>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</si>
  <si>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</si>
  <si>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</si>
  <si>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</si>
  <si>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</si>
  <si>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</si>
  <si>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</si>
  <si>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</si>
  <si>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</si>
  <si>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</si>
  <si>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</si>
  <si>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</si>
  <si>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</si>
  <si>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</si>
  <si>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</si>
  <si>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</si>
  <si>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</si>
  <si>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</si>
  <si>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</si>
  <si>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</si>
  <si>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</si>
  <si>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</si>
  <si>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</si>
  <si>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</si>
  <si>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</si>
  <si>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</si>
  <si>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</si>
  <si>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</si>
  <si>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</si>
  <si>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</si>
  <si>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</si>
  <si>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</si>
  <si>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</si>
  <si>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</si>
  <si>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</si>
  <si>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</si>
  <si>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</si>
  <si>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</si>
  <si>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</si>
  <si>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</si>
  <si>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</si>
  <si>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</si>
  <si>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</si>
  <si>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</si>
  <si>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</si>
  <si>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</si>
  <si>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</si>
  <si>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</si>
  <si>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</si>
  <si>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</si>
  <si>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</si>
  <si>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</si>
  <si>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</si>
  <si>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</si>
  <si>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</si>
  <si>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</si>
  <si>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</si>
  <si>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</si>
  <si>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</si>
  <si>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</si>
  <si>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</si>
  <si>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</si>
  <si>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</si>
  <si>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</si>
  <si>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</si>
  <si>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</si>
  <si>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</si>
  <si>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</si>
  <si>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</si>
  <si>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</si>
  <si>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</si>
  <si>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</si>
  <si>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</si>
  <si>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</si>
  <si>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</si>
  <si>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</si>
  <si>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</si>
  <si>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</si>
  <si>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</si>
  <si>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</si>
  <si>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</si>
  <si>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</si>
  <si>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</si>
  <si>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</si>
  <si>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</si>
  <si>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</si>
  <si>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</si>
  <si>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</si>
  <si>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</si>
  <si>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</si>
  <si>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</si>
  <si>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</si>
  <si>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</si>
  <si>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</si>
  <si>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</si>
  <si>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</si>
  <si>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</si>
  <si>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</si>
  <si>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</si>
  <si>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</si>
  <si>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</si>
  <si>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</si>
  <si>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</si>
  <si>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</si>
  <si>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</si>
  <si>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</si>
  <si>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</si>
  <si>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</si>
  <si>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</si>
  <si>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</si>
  <si>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</si>
  <si>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</si>
  <si>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</si>
  <si>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</si>
  <si>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</si>
  <si>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</si>
  <si>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</si>
  <si>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</si>
  <si>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</si>
  <si>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</si>
  <si>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</si>
  <si>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</si>
  <si>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</si>
  <si>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</si>
  <si>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</si>
  <si>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</si>
  <si>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</si>
  <si>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</si>
  <si>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</si>
  <si>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</si>
  <si>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</si>
  <si>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</si>
  <si>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</si>
  <si>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</si>
  <si>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</si>
  <si>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</si>
  <si>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</si>
  <si>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</si>
  <si>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</si>
  <si>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</si>
  <si>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</si>
  <si>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</si>
  <si>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</si>
  <si>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</si>
  <si>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</si>
  <si>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</si>
  <si>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</si>
  <si>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</si>
  <si>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</si>
  <si>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</si>
  <si>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</si>
  <si>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</si>
  <si>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</si>
  <si>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</si>
  <si>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</si>
  <si>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</si>
  <si>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</si>
  <si>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</si>
  <si>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</si>
  <si>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</si>
  <si>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</si>
  <si>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</si>
  <si>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</si>
  <si>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</si>
  <si>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</si>
  <si>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</si>
  <si>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</si>
  <si>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</si>
  <si>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채영애, ID : H1900225)</t>
  </si>
  <si>
    <t>출력시각</t>
    <phoneticPr fontId="1" type="noConversion"/>
  </si>
  <si>
    <t>2020년 05월 28일 15:05:01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</si>
  <si>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</si>
  <si>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</si>
  <si>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</si>
  <si>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</si>
  <si>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</si>
  <si>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</si>
  <si>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</si>
  <si>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</si>
  <si>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</si>
  <si>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</si>
  <si>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</si>
  <si>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</si>
  <si>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</si>
  <si>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</si>
  <si>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</si>
  <si>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</si>
  <si>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</si>
  <si>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</si>
  <si>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</si>
  <si>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</si>
  <si>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</si>
  <si>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</si>
  <si>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</si>
  <si>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</si>
  <si>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</si>
  <si>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</si>
  <si>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</si>
  <si>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</si>
  <si>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</si>
  <si>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</si>
  <si>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</si>
  <si>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</si>
  <si>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</si>
  <si>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</si>
  <si>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</si>
  <si>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</si>
  <si>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</si>
  <si>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</si>
  <si>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</si>
  <si>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</si>
  <si>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</si>
  <si>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</si>
  <si>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</si>
  <si>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</si>
  <si>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H1900225</t>
  </si>
  <si>
    <t>채영애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</si>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</sst>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90.190479999999994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72632"/>
        <c:axId val="780473024"/>
      </c:barChart>
      <c:catAx>
        <c:axId val="78047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73024"/>
        <c:crosses val="autoZero"/>
        <c:auto val="1"/>
        <c:lblAlgn val="ctr"/>
        <c:lblOffset val="100"/>
        <c:noMultiLvlLbl val="0"/>
      </c:catAx>
      <c:valAx>
        <c:axId val="78047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7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3.6262439999999998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83216"/>
        <c:axId val="780483608"/>
      </c:barChart>
      <c:catAx>
        <c:axId val="78048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83608"/>
        <c:crosses val="autoZero"/>
        <c:auto val="1"/>
        <c:lblAlgn val="ctr"/>
        <c:lblOffset val="100"/>
        <c:noMultiLvlLbl val="0"/>
      </c:catAx>
      <c:valAx>
        <c:axId val="78048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8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1.8967649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84392"/>
        <c:axId val="780484784"/>
      </c:barChart>
      <c:catAx>
        <c:axId val="78048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84784"/>
        <c:crosses val="autoZero"/>
        <c:auto val="1"/>
        <c:lblAlgn val="ctr"/>
        <c:lblOffset val="100"/>
        <c:noMultiLvlLbl val="0"/>
      </c:catAx>
      <c:valAx>
        <c:axId val="78048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8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2400.5140000000001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85568"/>
        <c:axId val="780485960"/>
      </c:barChart>
      <c:catAx>
        <c:axId val="7804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85960"/>
        <c:crosses val="autoZero"/>
        <c:auto val="1"/>
        <c:lblAlgn val="ctr"/>
        <c:lblOffset val="100"/>
        <c:noMultiLvlLbl val="0"/>
      </c:catAx>
      <c:valAx>
        <c:axId val="78048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6509.6367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86744"/>
        <c:axId val="780487136"/>
      </c:barChart>
      <c:catAx>
        <c:axId val="78048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87136"/>
        <c:crosses val="autoZero"/>
        <c:auto val="1"/>
        <c:lblAlgn val="ctr"/>
        <c:lblOffset val="100"/>
        <c:noMultiLvlLbl val="0"/>
      </c:catAx>
      <c:valAx>
        <c:axId val="780487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8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152.37056000000001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87920"/>
        <c:axId val="780488312"/>
      </c:barChart>
      <c:catAx>
        <c:axId val="78048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88312"/>
        <c:crosses val="autoZero"/>
        <c:auto val="1"/>
        <c:lblAlgn val="ctr"/>
        <c:lblOffset val="100"/>
        <c:noMultiLvlLbl val="0"/>
      </c:catAx>
      <c:valAx>
        <c:axId val="78048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8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262.87238000000002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89096"/>
        <c:axId val="780489488"/>
      </c:barChart>
      <c:catAx>
        <c:axId val="7804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89488"/>
        <c:crosses val="autoZero"/>
        <c:auto val="1"/>
        <c:lblAlgn val="ctr"/>
        <c:lblOffset val="100"/>
        <c:noMultiLvlLbl val="0"/>
      </c:catAx>
      <c:valAx>
        <c:axId val="78048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23.540558000000001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90272"/>
        <c:axId val="780490664"/>
      </c:barChart>
      <c:catAx>
        <c:axId val="78049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90664"/>
        <c:crosses val="autoZero"/>
        <c:auto val="1"/>
        <c:lblAlgn val="ctr"/>
        <c:lblOffset val="100"/>
        <c:noMultiLvlLbl val="0"/>
      </c:catAx>
      <c:valAx>
        <c:axId val="780490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4282.9643999999998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91448"/>
        <c:axId val="780491840"/>
      </c:barChart>
      <c:catAx>
        <c:axId val="78049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91840"/>
        <c:crosses val="autoZero"/>
        <c:auto val="1"/>
        <c:lblAlgn val="ctr"/>
        <c:lblOffset val="100"/>
        <c:noMultiLvlLbl val="0"/>
      </c:catAx>
      <c:valAx>
        <c:axId val="780491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9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0.55054544999999999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92624"/>
        <c:axId val="780493016"/>
      </c:barChart>
      <c:catAx>
        <c:axId val="78049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93016"/>
        <c:crosses val="autoZero"/>
        <c:auto val="1"/>
        <c:lblAlgn val="ctr"/>
        <c:lblOffset val="100"/>
        <c:noMultiLvlLbl val="0"/>
      </c:catAx>
      <c:valAx>
        <c:axId val="78049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9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10.433862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93800"/>
        <c:axId val="780494192"/>
      </c:barChart>
      <c:catAx>
        <c:axId val="78049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94192"/>
        <c:crosses val="autoZero"/>
        <c:auto val="1"/>
        <c:lblAlgn val="ctr"/>
        <c:lblOffset val="100"/>
        <c:noMultiLvlLbl val="0"/>
      </c:catAx>
      <c:valAx>
        <c:axId val="780494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9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36.800705000000001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73808"/>
        <c:axId val="780474200"/>
      </c:barChart>
      <c:catAx>
        <c:axId val="78047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74200"/>
        <c:crosses val="autoZero"/>
        <c:auto val="1"/>
        <c:lblAlgn val="ctr"/>
        <c:lblOffset val="100"/>
        <c:noMultiLvlLbl val="0"/>
      </c:catAx>
      <c:valAx>
        <c:axId val="780474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7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146.95221000000001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95368"/>
        <c:axId val="780495760"/>
      </c:barChart>
      <c:catAx>
        <c:axId val="7804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95760"/>
        <c:crosses val="autoZero"/>
        <c:auto val="1"/>
        <c:lblAlgn val="ctr"/>
        <c:lblOffset val="100"/>
        <c:noMultiLvlLbl val="0"/>
      </c:catAx>
      <c:valAx>
        <c:axId val="78049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166.42045999999999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96152"/>
        <c:axId val="782001208"/>
      </c:barChart>
      <c:catAx>
        <c:axId val="78049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01208"/>
        <c:crosses val="autoZero"/>
        <c:auto val="1"/>
        <c:lblAlgn val="ctr"/>
        <c:lblOffset val="100"/>
        <c:noMultiLvlLbl val="0"/>
      </c:catAx>
      <c:valAx>
        <c:axId val="782001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10.067</c:v>
                </c:pt>
                <c:pt idx="1">
                  <c:v>13.337999999999999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2001992"/>
        <c:axId val="782002384"/>
      </c:barChart>
      <c:catAx>
        <c:axId val="78200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02384"/>
        <c:crosses val="autoZero"/>
        <c:auto val="1"/>
        <c:lblAlgn val="ctr"/>
        <c:lblOffset val="100"/>
        <c:noMultiLvlLbl val="0"/>
      </c:catAx>
      <c:valAx>
        <c:axId val="78200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0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19.295000000000002</c:v>
                </c:pt>
                <c:pt idx="1">
                  <c:v>21.392654</c:v>
                </c:pt>
                <c:pt idx="2">
                  <c:v>17.224893999999999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851.97284000000002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003560"/>
        <c:axId val="782003952"/>
      </c:barChart>
      <c:catAx>
        <c:axId val="78200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03952"/>
        <c:crosses val="autoZero"/>
        <c:auto val="1"/>
        <c:lblAlgn val="ctr"/>
        <c:lblOffset val="100"/>
        <c:noMultiLvlLbl val="0"/>
      </c:catAx>
      <c:valAx>
        <c:axId val="78200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0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28.804998000000001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004736"/>
        <c:axId val="782005128"/>
      </c:barChart>
      <c:catAx>
        <c:axId val="78200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05128"/>
        <c:crosses val="autoZero"/>
        <c:auto val="1"/>
        <c:lblAlgn val="ctr"/>
        <c:lblOffset val="100"/>
        <c:noMultiLvlLbl val="0"/>
      </c:catAx>
      <c:valAx>
        <c:axId val="78200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0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74.177999999999997</c:v>
                </c:pt>
                <c:pt idx="1">
                  <c:v>9.9649999999999999</c:v>
                </c:pt>
                <c:pt idx="2">
                  <c:v>15.856999999999999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2005912"/>
        <c:axId val="782006304"/>
      </c:barChart>
      <c:catAx>
        <c:axId val="78200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06304"/>
        <c:crosses val="autoZero"/>
        <c:auto val="1"/>
        <c:lblAlgn val="ctr"/>
        <c:lblOffset val="100"/>
        <c:noMultiLvlLbl val="0"/>
      </c:catAx>
      <c:valAx>
        <c:axId val="78200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0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2568.2606999999998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007088"/>
        <c:axId val="782007480"/>
      </c:barChart>
      <c:catAx>
        <c:axId val="78200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07480"/>
        <c:crosses val="autoZero"/>
        <c:auto val="1"/>
        <c:lblAlgn val="ctr"/>
        <c:lblOffset val="100"/>
        <c:noMultiLvlLbl val="0"/>
      </c:catAx>
      <c:valAx>
        <c:axId val="782007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0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190.82776999999999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008264"/>
        <c:axId val="782008656"/>
      </c:barChart>
      <c:catAx>
        <c:axId val="78200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08656"/>
        <c:crosses val="autoZero"/>
        <c:auto val="1"/>
        <c:lblAlgn val="ctr"/>
        <c:lblOffset val="100"/>
        <c:noMultiLvlLbl val="0"/>
      </c:catAx>
      <c:valAx>
        <c:axId val="78200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0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908.62305000000003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009440"/>
        <c:axId val="782009832"/>
      </c:barChart>
      <c:catAx>
        <c:axId val="78200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09832"/>
        <c:crosses val="autoZero"/>
        <c:auto val="1"/>
        <c:lblAlgn val="ctr"/>
        <c:lblOffset val="100"/>
        <c:noMultiLvlLbl val="0"/>
      </c:catAx>
      <c:valAx>
        <c:axId val="78200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9.285539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74984"/>
        <c:axId val="780475376"/>
      </c:barChart>
      <c:catAx>
        <c:axId val="78047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75376"/>
        <c:crosses val="autoZero"/>
        <c:auto val="1"/>
        <c:lblAlgn val="ctr"/>
        <c:lblOffset val="100"/>
        <c:noMultiLvlLbl val="0"/>
      </c:catAx>
      <c:valAx>
        <c:axId val="78047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7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12352.592000000001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010616"/>
        <c:axId val="782011008"/>
      </c:barChart>
      <c:catAx>
        <c:axId val="78201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11008"/>
        <c:crosses val="autoZero"/>
        <c:auto val="1"/>
        <c:lblAlgn val="ctr"/>
        <c:lblOffset val="100"/>
        <c:noMultiLvlLbl val="0"/>
      </c:catAx>
      <c:valAx>
        <c:axId val="78201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1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29.346761999999998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011792"/>
        <c:axId val="782012184"/>
      </c:barChart>
      <c:catAx>
        <c:axId val="78201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12184"/>
        <c:crosses val="autoZero"/>
        <c:auto val="1"/>
        <c:lblAlgn val="ctr"/>
        <c:lblOffset val="100"/>
        <c:noMultiLvlLbl val="0"/>
      </c:catAx>
      <c:valAx>
        <c:axId val="78201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1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3.1581051000000002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012968"/>
        <c:axId val="782013360"/>
      </c:barChart>
      <c:catAx>
        <c:axId val="78201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013360"/>
        <c:crosses val="autoZero"/>
        <c:auto val="1"/>
        <c:lblAlgn val="ctr"/>
        <c:lblOffset val="100"/>
        <c:noMultiLvlLbl val="0"/>
      </c:catAx>
      <c:valAx>
        <c:axId val="78201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01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325.20443999999998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76160"/>
        <c:axId val="780476552"/>
      </c:barChart>
      <c:catAx>
        <c:axId val="78047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76552"/>
        <c:crosses val="autoZero"/>
        <c:auto val="1"/>
        <c:lblAlgn val="ctr"/>
        <c:lblOffset val="100"/>
        <c:noMultiLvlLbl val="0"/>
      </c:catAx>
      <c:valAx>
        <c:axId val="78047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2.0301537999999999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77336"/>
        <c:axId val="780477728"/>
      </c:barChart>
      <c:catAx>
        <c:axId val="78047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77728"/>
        <c:crosses val="autoZero"/>
        <c:auto val="1"/>
        <c:lblAlgn val="ctr"/>
        <c:lblOffset val="100"/>
        <c:noMultiLvlLbl val="0"/>
      </c:catAx>
      <c:valAx>
        <c:axId val="780477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7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24.187614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78512"/>
        <c:axId val="780478904"/>
      </c:barChart>
      <c:catAx>
        <c:axId val="78047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78904"/>
        <c:crosses val="autoZero"/>
        <c:auto val="1"/>
        <c:lblAlgn val="ctr"/>
        <c:lblOffset val="100"/>
        <c:noMultiLvlLbl val="0"/>
      </c:catAx>
      <c:valAx>
        <c:axId val="78047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7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3.1581051000000002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79688"/>
        <c:axId val="780480080"/>
      </c:barChart>
      <c:catAx>
        <c:axId val="7804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80080"/>
        <c:crosses val="autoZero"/>
        <c:auto val="1"/>
        <c:lblAlgn val="ctr"/>
        <c:lblOffset val="100"/>
        <c:noMultiLvlLbl val="0"/>
      </c:catAx>
      <c:valAx>
        <c:axId val="7804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813.56084999999996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80864"/>
        <c:axId val="780481256"/>
      </c:barChart>
      <c:catAx>
        <c:axId val="78048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81256"/>
        <c:crosses val="autoZero"/>
        <c:auto val="1"/>
        <c:lblAlgn val="ctr"/>
        <c:lblOffset val="100"/>
        <c:noMultiLvlLbl val="0"/>
      </c:catAx>
      <c:valAx>
        <c:axId val="78048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10.247947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482040"/>
        <c:axId val="780482432"/>
      </c:barChart>
      <c:catAx>
        <c:axId val="78048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82432"/>
        <c:crosses val="autoZero"/>
        <c:auto val="1"/>
        <c:lblAlgn val="ctr"/>
        <c:lblOffset val="100"/>
        <c:noMultiLvlLbl val="0"/>
      </c:catAx>
      <c:valAx>
        <c:axId val="78048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48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채영애, ID : H1900225)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15:05:01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2568.2606999999998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90.190479999999994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36.800705000000001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74.177999999999997</v>
      </c>
      <c r="G8" s="59">
        <f>'DRIs DATA 입력'!G8</f>
        <v>9.9649999999999999</v>
      </c>
      <c r="H8" s="59">
        <f>'DRIs DATA 입력'!H8</f>
        <v>15.856999999999999</v>
      </c>
      <c r="I8" s="46"/>
      <c r="J8" s="59" t="s">
        <v>216</v>
      </c>
      <c r="K8" s="59">
        <f>'DRIs DATA 입력'!K8</f>
        <v>10.067</v>
      </c>
      <c r="L8" s="59">
        <f>'DRIs DATA 입력'!L8</f>
        <v>13.337999999999999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851.97284000000002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28.804998000000001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9.285539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325.20443999999998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190.82776999999999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2.5229417999999999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2.0301537999999999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24.187614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3.1581051000000002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813.56084999999996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10.247947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3.6262439999999998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1.8967649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908.62305000000003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2400.5140000000001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12352.592000000001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6509.6367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152.37056000000001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262.87238000000002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4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29.346761999999998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23.540558000000001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4282.9643999999998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0.55054544999999999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10.433862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146.95221000000001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166.42045999999999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2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301</v>
      </c>
      <c r="B1" s="61" t="s">
        <v>302</v>
      </c>
      <c r="G1" s="62" t="s">
        <v>303</v>
      </c>
      <c r="H1" s="61" t="s">
        <v>304</v>
      </c>
    </row>
    <row r="3" spans="1:27" x14ac:dyDescent="0.4">
      <c r="A3" s="72" t="s">
        <v>305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306</v>
      </c>
      <c r="B4" s="70"/>
      <c r="C4" s="70"/>
      <c r="E4" s="67" t="s">
        <v>307</v>
      </c>
      <c r="F4" s="68"/>
      <c r="G4" s="68"/>
      <c r="H4" s="69"/>
      <c r="J4" s="67" t="s">
        <v>308</v>
      </c>
      <c r="K4" s="68"/>
      <c r="L4" s="69"/>
      <c r="N4" s="70" t="s">
        <v>46</v>
      </c>
      <c r="O4" s="70"/>
      <c r="P4" s="70"/>
      <c r="Q4" s="70"/>
      <c r="R4" s="70"/>
      <c r="S4" s="70"/>
      <c r="U4" s="70" t="s">
        <v>309</v>
      </c>
      <c r="V4" s="70"/>
      <c r="W4" s="70"/>
      <c r="X4" s="70"/>
      <c r="Y4" s="70"/>
      <c r="Z4" s="70"/>
    </row>
    <row r="5" spans="1:27" x14ac:dyDescent="0.4">
      <c r="A5" s="66"/>
      <c r="B5" s="66" t="s">
        <v>310</v>
      </c>
      <c r="C5" s="66" t="s">
        <v>311</v>
      </c>
      <c r="E5" s="66"/>
      <c r="F5" s="66" t="s">
        <v>312</v>
      </c>
      <c r="G5" s="66" t="s">
        <v>313</v>
      </c>
      <c r="H5" s="66" t="s">
        <v>314</v>
      </c>
      <c r="J5" s="66"/>
      <c r="K5" s="66" t="s">
        <v>315</v>
      </c>
      <c r="L5" s="66" t="s">
        <v>316</v>
      </c>
      <c r="N5" s="66"/>
      <c r="O5" s="66" t="s">
        <v>318</v>
      </c>
      <c r="P5" s="66" t="s">
        <v>320</v>
      </c>
      <c r="Q5" s="66" t="s">
        <v>321</v>
      </c>
      <c r="R5" s="66" t="s">
        <v>322</v>
      </c>
      <c r="S5" s="66" t="s">
        <v>323</v>
      </c>
      <c r="U5" s="66"/>
      <c r="V5" s="66" t="s">
        <v>318</v>
      </c>
      <c r="W5" s="66" t="s">
        <v>320</v>
      </c>
      <c r="X5" s="66" t="s">
        <v>321</v>
      </c>
      <c r="Y5" s="66" t="s">
        <v>322</v>
      </c>
      <c r="Z5" s="66" t="s">
        <v>323</v>
      </c>
    </row>
    <row r="6" spans="1:27" x14ac:dyDescent="0.4">
      <c r="A6" s="66" t="s">
        <v>324</v>
      </c>
      <c r="B6" s="66">
        <v>1600</v>
      </c>
      <c r="C6" s="66">
        <v>2568.2606999999998</v>
      </c>
      <c r="E6" s="66" t="s">
        <v>325</v>
      </c>
      <c r="F6" s="66">
        <v>55</v>
      </c>
      <c r="G6" s="66">
        <v>15</v>
      </c>
      <c r="H6" s="66">
        <v>7</v>
      </c>
      <c r="J6" s="66" t="s">
        <v>325</v>
      </c>
      <c r="K6" s="66">
        <v>0.1</v>
      </c>
      <c r="L6" s="66">
        <v>4</v>
      </c>
      <c r="N6" s="66" t="s">
        <v>326</v>
      </c>
      <c r="O6" s="66">
        <v>40</v>
      </c>
      <c r="P6" s="66">
        <v>45</v>
      </c>
      <c r="Q6" s="66">
        <v>0</v>
      </c>
      <c r="R6" s="66">
        <v>0</v>
      </c>
      <c r="S6" s="66">
        <v>90.190479999999994</v>
      </c>
      <c r="U6" s="66" t="s">
        <v>327</v>
      </c>
      <c r="V6" s="66">
        <v>0</v>
      </c>
      <c r="W6" s="66">
        <v>0</v>
      </c>
      <c r="X6" s="66">
        <v>20</v>
      </c>
      <c r="Y6" s="66">
        <v>0</v>
      </c>
      <c r="Z6" s="66">
        <v>36.800705000000001</v>
      </c>
    </row>
    <row r="7" spans="1:27" x14ac:dyDescent="0.4">
      <c r="E7" s="66" t="s">
        <v>328</v>
      </c>
      <c r="F7" s="66">
        <v>65</v>
      </c>
      <c r="G7" s="66">
        <v>30</v>
      </c>
      <c r="H7" s="66">
        <v>20</v>
      </c>
      <c r="J7" s="66" t="s">
        <v>328</v>
      </c>
      <c r="K7" s="66">
        <v>1</v>
      </c>
      <c r="L7" s="66">
        <v>10</v>
      </c>
    </row>
    <row r="8" spans="1:27" x14ac:dyDescent="0.4">
      <c r="E8" s="66" t="s">
        <v>329</v>
      </c>
      <c r="F8" s="66">
        <v>74.177999999999997</v>
      </c>
      <c r="G8" s="66">
        <v>9.9649999999999999</v>
      </c>
      <c r="H8" s="66">
        <v>15.856999999999999</v>
      </c>
      <c r="J8" s="66" t="s">
        <v>329</v>
      </c>
      <c r="K8" s="66">
        <v>10.067</v>
      </c>
      <c r="L8" s="66">
        <v>13.337999999999999</v>
      </c>
    </row>
    <row r="13" spans="1:27" x14ac:dyDescent="0.4">
      <c r="A13" s="71" t="s">
        <v>330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331</v>
      </c>
      <c r="B14" s="70"/>
      <c r="C14" s="70"/>
      <c r="D14" s="70"/>
      <c r="E14" s="70"/>
      <c r="F14" s="70"/>
      <c r="H14" s="70" t="s">
        <v>332</v>
      </c>
      <c r="I14" s="70"/>
      <c r="J14" s="70"/>
      <c r="K14" s="70"/>
      <c r="L14" s="70"/>
      <c r="M14" s="70"/>
      <c r="O14" s="70" t="s">
        <v>333</v>
      </c>
      <c r="P14" s="70"/>
      <c r="Q14" s="70"/>
      <c r="R14" s="70"/>
      <c r="S14" s="70"/>
      <c r="T14" s="70"/>
      <c r="V14" s="70" t="s">
        <v>334</v>
      </c>
      <c r="W14" s="70"/>
      <c r="X14" s="70"/>
      <c r="Y14" s="70"/>
      <c r="Z14" s="70"/>
      <c r="AA14" s="70"/>
    </row>
    <row r="15" spans="1:27" x14ac:dyDescent="0.4">
      <c r="A15" s="66"/>
      <c r="B15" s="66" t="s">
        <v>318</v>
      </c>
      <c r="C15" s="66" t="s">
        <v>320</v>
      </c>
      <c r="D15" s="66" t="s">
        <v>321</v>
      </c>
      <c r="E15" s="66" t="s">
        <v>322</v>
      </c>
      <c r="F15" s="66" t="s">
        <v>323</v>
      </c>
      <c r="H15" s="66"/>
      <c r="I15" s="66" t="s">
        <v>318</v>
      </c>
      <c r="J15" s="66" t="s">
        <v>320</v>
      </c>
      <c r="K15" s="66" t="s">
        <v>321</v>
      </c>
      <c r="L15" s="66" t="s">
        <v>322</v>
      </c>
      <c r="M15" s="66" t="s">
        <v>323</v>
      </c>
      <c r="O15" s="66"/>
      <c r="P15" s="66" t="s">
        <v>318</v>
      </c>
      <c r="Q15" s="66" t="s">
        <v>320</v>
      </c>
      <c r="R15" s="66" t="s">
        <v>321</v>
      </c>
      <c r="S15" s="66" t="s">
        <v>322</v>
      </c>
      <c r="T15" s="66" t="s">
        <v>323</v>
      </c>
      <c r="V15" s="66"/>
      <c r="W15" s="66" t="s">
        <v>318</v>
      </c>
      <c r="X15" s="66" t="s">
        <v>320</v>
      </c>
      <c r="Y15" s="66" t="s">
        <v>321</v>
      </c>
      <c r="Z15" s="66" t="s">
        <v>322</v>
      </c>
      <c r="AA15" s="66" t="s">
        <v>323</v>
      </c>
    </row>
    <row r="16" spans="1:27" x14ac:dyDescent="0.4">
      <c r="A16" s="66" t="s">
        <v>335</v>
      </c>
      <c r="B16" s="66">
        <v>410</v>
      </c>
      <c r="C16" s="66">
        <v>550</v>
      </c>
      <c r="D16" s="66">
        <v>0</v>
      </c>
      <c r="E16" s="66">
        <v>3000</v>
      </c>
      <c r="F16" s="66">
        <v>851.97284000000002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28.804998000000001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9.285539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325.20443999999998</v>
      </c>
    </row>
    <row r="23" spans="1:62" x14ac:dyDescent="0.4">
      <c r="A23" s="71" t="s">
        <v>336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337</v>
      </c>
      <c r="B24" s="70"/>
      <c r="C24" s="70"/>
      <c r="D24" s="70"/>
      <c r="E24" s="70"/>
      <c r="F24" s="70"/>
      <c r="H24" s="70" t="s">
        <v>338</v>
      </c>
      <c r="I24" s="70"/>
      <c r="J24" s="70"/>
      <c r="K24" s="70"/>
      <c r="L24" s="70"/>
      <c r="M24" s="70"/>
      <c r="O24" s="70" t="s">
        <v>339</v>
      </c>
      <c r="P24" s="70"/>
      <c r="Q24" s="70"/>
      <c r="R24" s="70"/>
      <c r="S24" s="70"/>
      <c r="T24" s="70"/>
      <c r="V24" s="70" t="s">
        <v>340</v>
      </c>
      <c r="W24" s="70"/>
      <c r="X24" s="70"/>
      <c r="Y24" s="70"/>
      <c r="Z24" s="70"/>
      <c r="AA24" s="70"/>
      <c r="AC24" s="70" t="s">
        <v>341</v>
      </c>
      <c r="AD24" s="70"/>
      <c r="AE24" s="70"/>
      <c r="AF24" s="70"/>
      <c r="AG24" s="70"/>
      <c r="AH24" s="70"/>
      <c r="AJ24" s="70" t="s">
        <v>342</v>
      </c>
      <c r="AK24" s="70"/>
      <c r="AL24" s="70"/>
      <c r="AM24" s="70"/>
      <c r="AN24" s="70"/>
      <c r="AO24" s="70"/>
      <c r="AQ24" s="70" t="s">
        <v>343</v>
      </c>
      <c r="AR24" s="70"/>
      <c r="AS24" s="70"/>
      <c r="AT24" s="70"/>
      <c r="AU24" s="70"/>
      <c r="AV24" s="70"/>
      <c r="AX24" s="70" t="s">
        <v>344</v>
      </c>
      <c r="AY24" s="70"/>
      <c r="AZ24" s="70"/>
      <c r="BA24" s="70"/>
      <c r="BB24" s="70"/>
      <c r="BC24" s="70"/>
      <c r="BE24" s="70" t="s">
        <v>345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318</v>
      </c>
      <c r="C25" s="66" t="s">
        <v>320</v>
      </c>
      <c r="D25" s="66" t="s">
        <v>321</v>
      </c>
      <c r="E25" s="66" t="s">
        <v>322</v>
      </c>
      <c r="F25" s="66" t="s">
        <v>323</v>
      </c>
      <c r="H25" s="66"/>
      <c r="I25" s="66" t="s">
        <v>318</v>
      </c>
      <c r="J25" s="66" t="s">
        <v>320</v>
      </c>
      <c r="K25" s="66" t="s">
        <v>321</v>
      </c>
      <c r="L25" s="66" t="s">
        <v>322</v>
      </c>
      <c r="M25" s="66" t="s">
        <v>323</v>
      </c>
      <c r="O25" s="66"/>
      <c r="P25" s="66" t="s">
        <v>317</v>
      </c>
      <c r="Q25" s="66" t="s">
        <v>319</v>
      </c>
      <c r="R25" s="66" t="s">
        <v>346</v>
      </c>
      <c r="S25" s="66" t="s">
        <v>347</v>
      </c>
      <c r="T25" s="66" t="s">
        <v>311</v>
      </c>
      <c r="V25" s="66"/>
      <c r="W25" s="66" t="s">
        <v>317</v>
      </c>
      <c r="X25" s="66" t="s">
        <v>319</v>
      </c>
      <c r="Y25" s="66" t="s">
        <v>346</v>
      </c>
      <c r="Z25" s="66" t="s">
        <v>347</v>
      </c>
      <c r="AA25" s="66" t="s">
        <v>311</v>
      </c>
      <c r="AC25" s="66"/>
      <c r="AD25" s="66" t="s">
        <v>317</v>
      </c>
      <c r="AE25" s="66" t="s">
        <v>319</v>
      </c>
      <c r="AF25" s="66" t="s">
        <v>346</v>
      </c>
      <c r="AG25" s="66" t="s">
        <v>347</v>
      </c>
      <c r="AH25" s="66" t="s">
        <v>311</v>
      </c>
      <c r="AJ25" s="66"/>
      <c r="AK25" s="66" t="s">
        <v>317</v>
      </c>
      <c r="AL25" s="66" t="s">
        <v>319</v>
      </c>
      <c r="AM25" s="66" t="s">
        <v>346</v>
      </c>
      <c r="AN25" s="66" t="s">
        <v>347</v>
      </c>
      <c r="AO25" s="66" t="s">
        <v>311</v>
      </c>
      <c r="AQ25" s="66"/>
      <c r="AR25" s="66" t="s">
        <v>317</v>
      </c>
      <c r="AS25" s="66" t="s">
        <v>319</v>
      </c>
      <c r="AT25" s="66" t="s">
        <v>346</v>
      </c>
      <c r="AU25" s="66" t="s">
        <v>347</v>
      </c>
      <c r="AV25" s="66" t="s">
        <v>311</v>
      </c>
      <c r="AX25" s="66"/>
      <c r="AY25" s="66" t="s">
        <v>317</v>
      </c>
      <c r="AZ25" s="66" t="s">
        <v>319</v>
      </c>
      <c r="BA25" s="66" t="s">
        <v>346</v>
      </c>
      <c r="BB25" s="66" t="s">
        <v>347</v>
      </c>
      <c r="BC25" s="66" t="s">
        <v>311</v>
      </c>
      <c r="BE25" s="66"/>
      <c r="BF25" s="66" t="s">
        <v>317</v>
      </c>
      <c r="BG25" s="66" t="s">
        <v>319</v>
      </c>
      <c r="BH25" s="66" t="s">
        <v>346</v>
      </c>
      <c r="BI25" s="66" t="s">
        <v>347</v>
      </c>
      <c r="BJ25" s="66" t="s">
        <v>311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190.82776999999999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2.5229417999999999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2.0301537999999999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24.187614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3.1581051000000002</v>
      </c>
      <c r="AJ26" s="66" t="s">
        <v>348</v>
      </c>
      <c r="AK26" s="66">
        <v>320</v>
      </c>
      <c r="AL26" s="66">
        <v>400</v>
      </c>
      <c r="AM26" s="66">
        <v>0</v>
      </c>
      <c r="AN26" s="66">
        <v>1000</v>
      </c>
      <c r="AO26" s="66">
        <v>813.56084999999996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10.247947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3.6262439999999998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1.8967649</v>
      </c>
    </row>
    <row r="33" spans="1:68" x14ac:dyDescent="0.4">
      <c r="A33" s="71" t="s">
        <v>280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70" t="s">
        <v>281</v>
      </c>
      <c r="B34" s="70"/>
      <c r="C34" s="70"/>
      <c r="D34" s="70"/>
      <c r="E34" s="70"/>
      <c r="F34" s="70"/>
      <c r="H34" s="70" t="s">
        <v>282</v>
      </c>
      <c r="I34" s="70"/>
      <c r="J34" s="70"/>
      <c r="K34" s="70"/>
      <c r="L34" s="70"/>
      <c r="M34" s="70"/>
      <c r="O34" s="70" t="s">
        <v>283</v>
      </c>
      <c r="P34" s="70"/>
      <c r="Q34" s="70"/>
      <c r="R34" s="70"/>
      <c r="S34" s="70"/>
      <c r="T34" s="70"/>
      <c r="V34" s="70" t="s">
        <v>284</v>
      </c>
      <c r="W34" s="70"/>
      <c r="X34" s="70"/>
      <c r="Y34" s="70"/>
      <c r="Z34" s="70"/>
      <c r="AA34" s="70"/>
      <c r="AC34" s="70" t="s">
        <v>285</v>
      </c>
      <c r="AD34" s="70"/>
      <c r="AE34" s="70"/>
      <c r="AF34" s="70"/>
      <c r="AG34" s="70"/>
      <c r="AH34" s="70"/>
      <c r="AJ34" s="70" t="s">
        <v>286</v>
      </c>
      <c r="AK34" s="70"/>
      <c r="AL34" s="70"/>
      <c r="AM34" s="70"/>
      <c r="AN34" s="70"/>
      <c r="AO34" s="70"/>
    </row>
    <row r="35" spans="1:68" x14ac:dyDescent="0.4">
      <c r="A35" s="65"/>
      <c r="B35" s="65" t="s">
        <v>276</v>
      </c>
      <c r="C35" s="65" t="s">
        <v>277</v>
      </c>
      <c r="D35" s="65" t="s">
        <v>278</v>
      </c>
      <c r="E35" s="65" t="s">
        <v>279</v>
      </c>
      <c r="F35" s="65" t="s">
        <v>275</v>
      </c>
      <c r="H35" s="65"/>
      <c r="I35" s="65" t="s">
        <v>276</v>
      </c>
      <c r="J35" s="65" t="s">
        <v>277</v>
      </c>
      <c r="K35" s="65" t="s">
        <v>278</v>
      </c>
      <c r="L35" s="65" t="s">
        <v>279</v>
      </c>
      <c r="M35" s="65" t="s">
        <v>275</v>
      </c>
      <c r="O35" s="65"/>
      <c r="P35" s="65" t="s">
        <v>276</v>
      </c>
      <c r="Q35" s="65" t="s">
        <v>277</v>
      </c>
      <c r="R35" s="65" t="s">
        <v>278</v>
      </c>
      <c r="S35" s="65" t="s">
        <v>279</v>
      </c>
      <c r="T35" s="65" t="s">
        <v>275</v>
      </c>
      <c r="V35" s="65"/>
      <c r="W35" s="65" t="s">
        <v>276</v>
      </c>
      <c r="X35" s="65" t="s">
        <v>277</v>
      </c>
      <c r="Y35" s="65" t="s">
        <v>278</v>
      </c>
      <c r="Z35" s="65" t="s">
        <v>279</v>
      </c>
      <c r="AA35" s="65" t="s">
        <v>275</v>
      </c>
      <c r="AC35" s="65"/>
      <c r="AD35" s="65" t="s">
        <v>276</v>
      </c>
      <c r="AE35" s="65" t="s">
        <v>277</v>
      </c>
      <c r="AF35" s="65" t="s">
        <v>278</v>
      </c>
      <c r="AG35" s="65" t="s">
        <v>279</v>
      </c>
      <c r="AH35" s="65" t="s">
        <v>275</v>
      </c>
      <c r="AJ35" s="65"/>
      <c r="AK35" s="65" t="s">
        <v>276</v>
      </c>
      <c r="AL35" s="65" t="s">
        <v>277</v>
      </c>
      <c r="AM35" s="65" t="s">
        <v>278</v>
      </c>
      <c r="AN35" s="65" t="s">
        <v>279</v>
      </c>
      <c r="AO35" s="65" t="s">
        <v>275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908.62305000000003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2400.5140000000001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12352.592000000001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6509.6367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152.37056000000001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262.87238000000002</v>
      </c>
    </row>
    <row r="43" spans="1:68" x14ac:dyDescent="0.4">
      <c r="A43" s="71" t="s">
        <v>287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288</v>
      </c>
      <c r="B44" s="70"/>
      <c r="C44" s="70"/>
      <c r="D44" s="70"/>
      <c r="E44" s="70"/>
      <c r="F44" s="70"/>
      <c r="H44" s="70" t="s">
        <v>289</v>
      </c>
      <c r="I44" s="70"/>
      <c r="J44" s="70"/>
      <c r="K44" s="70"/>
      <c r="L44" s="70"/>
      <c r="M44" s="70"/>
      <c r="O44" s="70" t="s">
        <v>290</v>
      </c>
      <c r="P44" s="70"/>
      <c r="Q44" s="70"/>
      <c r="R44" s="70"/>
      <c r="S44" s="70"/>
      <c r="T44" s="70"/>
      <c r="V44" s="70" t="s">
        <v>291</v>
      </c>
      <c r="W44" s="70"/>
      <c r="X44" s="70"/>
      <c r="Y44" s="70"/>
      <c r="Z44" s="70"/>
      <c r="AA44" s="70"/>
      <c r="AC44" s="70" t="s">
        <v>292</v>
      </c>
      <c r="AD44" s="70"/>
      <c r="AE44" s="70"/>
      <c r="AF44" s="70"/>
      <c r="AG44" s="70"/>
      <c r="AH44" s="70"/>
      <c r="AJ44" s="70" t="s">
        <v>293</v>
      </c>
      <c r="AK44" s="70"/>
      <c r="AL44" s="70"/>
      <c r="AM44" s="70"/>
      <c r="AN44" s="70"/>
      <c r="AO44" s="70"/>
      <c r="AQ44" s="70" t="s">
        <v>294</v>
      </c>
      <c r="AR44" s="70"/>
      <c r="AS44" s="70"/>
      <c r="AT44" s="70"/>
      <c r="AU44" s="70"/>
      <c r="AV44" s="70"/>
      <c r="AX44" s="70" t="s">
        <v>295</v>
      </c>
      <c r="AY44" s="70"/>
      <c r="AZ44" s="70"/>
      <c r="BA44" s="70"/>
      <c r="BB44" s="70"/>
      <c r="BC44" s="70"/>
      <c r="BE44" s="70" t="s">
        <v>296</v>
      </c>
      <c r="BF44" s="70"/>
      <c r="BG44" s="70"/>
      <c r="BH44" s="70"/>
      <c r="BI44" s="70"/>
      <c r="BJ44" s="70"/>
    </row>
    <row r="45" spans="1:68" x14ac:dyDescent="0.4">
      <c r="A45" s="65"/>
      <c r="B45" s="65" t="s">
        <v>276</v>
      </c>
      <c r="C45" s="65" t="s">
        <v>277</v>
      </c>
      <c r="D45" s="65" t="s">
        <v>278</v>
      </c>
      <c r="E45" s="65" t="s">
        <v>279</v>
      </c>
      <c r="F45" s="65" t="s">
        <v>275</v>
      </c>
      <c r="H45" s="65"/>
      <c r="I45" s="65" t="s">
        <v>276</v>
      </c>
      <c r="J45" s="65" t="s">
        <v>277</v>
      </c>
      <c r="K45" s="65" t="s">
        <v>278</v>
      </c>
      <c r="L45" s="65" t="s">
        <v>279</v>
      </c>
      <c r="M45" s="65" t="s">
        <v>275</v>
      </c>
      <c r="O45" s="65"/>
      <c r="P45" s="65" t="s">
        <v>276</v>
      </c>
      <c r="Q45" s="65" t="s">
        <v>277</v>
      </c>
      <c r="R45" s="65" t="s">
        <v>278</v>
      </c>
      <c r="S45" s="65" t="s">
        <v>279</v>
      </c>
      <c r="T45" s="65" t="s">
        <v>275</v>
      </c>
      <c r="V45" s="65"/>
      <c r="W45" s="65" t="s">
        <v>276</v>
      </c>
      <c r="X45" s="65" t="s">
        <v>277</v>
      </c>
      <c r="Y45" s="65" t="s">
        <v>278</v>
      </c>
      <c r="Z45" s="65" t="s">
        <v>279</v>
      </c>
      <c r="AA45" s="65" t="s">
        <v>275</v>
      </c>
      <c r="AC45" s="65"/>
      <c r="AD45" s="65" t="s">
        <v>276</v>
      </c>
      <c r="AE45" s="65" t="s">
        <v>277</v>
      </c>
      <c r="AF45" s="65" t="s">
        <v>278</v>
      </c>
      <c r="AG45" s="65" t="s">
        <v>279</v>
      </c>
      <c r="AH45" s="65" t="s">
        <v>275</v>
      </c>
      <c r="AJ45" s="65"/>
      <c r="AK45" s="65" t="s">
        <v>276</v>
      </c>
      <c r="AL45" s="65" t="s">
        <v>277</v>
      </c>
      <c r="AM45" s="65" t="s">
        <v>278</v>
      </c>
      <c r="AN45" s="65" t="s">
        <v>279</v>
      </c>
      <c r="AO45" s="65" t="s">
        <v>275</v>
      </c>
      <c r="AQ45" s="65"/>
      <c r="AR45" s="65" t="s">
        <v>276</v>
      </c>
      <c r="AS45" s="65" t="s">
        <v>277</v>
      </c>
      <c r="AT45" s="65" t="s">
        <v>278</v>
      </c>
      <c r="AU45" s="65" t="s">
        <v>279</v>
      </c>
      <c r="AV45" s="65" t="s">
        <v>275</v>
      </c>
      <c r="AX45" s="65"/>
      <c r="AY45" s="65" t="s">
        <v>276</v>
      </c>
      <c r="AZ45" s="65" t="s">
        <v>277</v>
      </c>
      <c r="BA45" s="65" t="s">
        <v>278</v>
      </c>
      <c r="BB45" s="65" t="s">
        <v>279</v>
      </c>
      <c r="BC45" s="65" t="s">
        <v>275</v>
      </c>
      <c r="BE45" s="65"/>
      <c r="BF45" s="65" t="s">
        <v>276</v>
      </c>
      <c r="BG45" s="65" t="s">
        <v>277</v>
      </c>
      <c r="BH45" s="65" t="s">
        <v>278</v>
      </c>
      <c r="BI45" s="65" t="s">
        <v>279</v>
      </c>
      <c r="BJ45" s="65" t="s">
        <v>275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29.346761999999998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23.540558000000001</v>
      </c>
      <c r="O46" s="65" t="s">
        <v>297</v>
      </c>
      <c r="P46" s="65">
        <v>600</v>
      </c>
      <c r="Q46" s="65">
        <v>800</v>
      </c>
      <c r="R46" s="65">
        <v>0</v>
      </c>
      <c r="S46" s="65">
        <v>10000</v>
      </c>
      <c r="T46" s="65">
        <v>4282.9643999999998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0.55054544999999999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10.433862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146.95221000000001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166.42045999999999</v>
      </c>
      <c r="AX46" s="65" t="s">
        <v>298</v>
      </c>
      <c r="AY46" s="65"/>
      <c r="AZ46" s="65"/>
      <c r="BA46" s="65"/>
      <c r="BB46" s="65"/>
      <c r="BC46" s="65"/>
      <c r="BE46" s="65" t="s">
        <v>299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349</v>
      </c>
      <c r="B2" s="61" t="s">
        <v>350</v>
      </c>
      <c r="C2" s="61" t="s">
        <v>351</v>
      </c>
      <c r="D2" s="61">
        <v>69</v>
      </c>
      <c r="E2" s="61">
        <v>2568.2606999999998</v>
      </c>
      <c r="F2" s="61">
        <v>421.91955999999999</v>
      </c>
      <c r="G2" s="61">
        <v>56.6813</v>
      </c>
      <c r="H2" s="61">
        <v>28.174719</v>
      </c>
      <c r="I2" s="61">
        <v>28.506584</v>
      </c>
      <c r="J2" s="61">
        <v>90.190479999999994</v>
      </c>
      <c r="K2" s="61">
        <v>46.586685000000003</v>
      </c>
      <c r="L2" s="61">
        <v>43.603797999999998</v>
      </c>
      <c r="M2" s="61">
        <v>36.800705000000001</v>
      </c>
      <c r="N2" s="61">
        <v>3.5204227000000001</v>
      </c>
      <c r="O2" s="61">
        <v>20.841370000000001</v>
      </c>
      <c r="P2" s="61">
        <v>1540.4745</v>
      </c>
      <c r="Q2" s="61">
        <v>40.539859999999997</v>
      </c>
      <c r="R2" s="61">
        <v>851.97284000000002</v>
      </c>
      <c r="S2" s="61">
        <v>180.79349999999999</v>
      </c>
      <c r="T2" s="61">
        <v>8054.1522999999997</v>
      </c>
      <c r="U2" s="61">
        <v>9.285539</v>
      </c>
      <c r="V2" s="61">
        <v>28.804998000000001</v>
      </c>
      <c r="W2" s="61">
        <v>325.20443999999998</v>
      </c>
      <c r="X2" s="61">
        <v>190.82776999999999</v>
      </c>
      <c r="Y2" s="61">
        <v>2.5229417999999999</v>
      </c>
      <c r="Z2" s="61">
        <v>2.0301537999999999</v>
      </c>
      <c r="AA2" s="61">
        <v>24.187614</v>
      </c>
      <c r="AB2" s="61">
        <v>3.1581051000000002</v>
      </c>
      <c r="AC2" s="61">
        <v>813.56084999999996</v>
      </c>
      <c r="AD2" s="61">
        <v>10.247947</v>
      </c>
      <c r="AE2" s="61">
        <v>3.6262439999999998</v>
      </c>
      <c r="AF2" s="61">
        <v>1.8967649</v>
      </c>
      <c r="AG2" s="61">
        <v>762.70074</v>
      </c>
      <c r="AH2" s="61">
        <v>391.08197000000001</v>
      </c>
      <c r="AI2" s="61">
        <v>371.61874</v>
      </c>
      <c r="AJ2" s="61">
        <v>1542.3329000000001</v>
      </c>
      <c r="AK2" s="61">
        <v>9598.027</v>
      </c>
      <c r="AL2" s="61">
        <v>350.57114000000001</v>
      </c>
      <c r="AM2" s="61">
        <v>4752.741</v>
      </c>
      <c r="AN2" s="61">
        <v>155.41318000000001</v>
      </c>
      <c r="AO2" s="61">
        <v>21.788889000000001</v>
      </c>
      <c r="AP2" s="61">
        <v>17.445173</v>
      </c>
      <c r="AQ2" s="61">
        <v>4.3437165999999996</v>
      </c>
      <c r="AR2" s="61">
        <v>15.095038000000001</v>
      </c>
      <c r="AS2" s="61">
        <v>2235.9425999999999</v>
      </c>
      <c r="AT2" s="61">
        <v>0.28959829999999998</v>
      </c>
      <c r="AU2" s="61">
        <v>4.4135093999999997</v>
      </c>
      <c r="AV2" s="61">
        <v>335.42606000000001</v>
      </c>
      <c r="AW2" s="61">
        <v>112.50906000000001</v>
      </c>
      <c r="AX2" s="61">
        <v>0.14133937999999999</v>
      </c>
      <c r="AY2" s="61">
        <v>1.2249513999999999</v>
      </c>
      <c r="AZ2" s="61">
        <v>300.48685</v>
      </c>
      <c r="BA2" s="61">
        <v>57.924613999999998</v>
      </c>
      <c r="BB2" s="61">
        <v>19.295000000000002</v>
      </c>
      <c r="BC2" s="61">
        <v>21.392654</v>
      </c>
      <c r="BD2" s="61">
        <v>17.224893999999999</v>
      </c>
      <c r="BE2" s="61">
        <v>1.7437099</v>
      </c>
      <c r="BF2" s="61">
        <v>3.5938355999999998</v>
      </c>
      <c r="BG2" s="61">
        <v>2.7754896000000001E-3</v>
      </c>
      <c r="BH2" s="61">
        <v>5.4808177E-2</v>
      </c>
      <c r="BI2" s="61">
        <v>4.2701993000000001E-2</v>
      </c>
      <c r="BJ2" s="61">
        <v>0.1447804</v>
      </c>
      <c r="BK2" s="61">
        <v>2.1349920000000001E-4</v>
      </c>
      <c r="BL2" s="61">
        <v>0.58246540000000002</v>
      </c>
      <c r="BM2" s="61">
        <v>7.0997294999999996</v>
      </c>
      <c r="BN2" s="61">
        <v>1.7804606999999999</v>
      </c>
      <c r="BO2" s="61">
        <v>95.672386000000003</v>
      </c>
      <c r="BP2" s="61">
        <v>18.40869</v>
      </c>
      <c r="BQ2" s="61">
        <v>29.807682</v>
      </c>
      <c r="BR2" s="61">
        <v>104.63526</v>
      </c>
      <c r="BS2" s="61">
        <v>36.914814</v>
      </c>
      <c r="BT2" s="61">
        <v>22.137497</v>
      </c>
      <c r="BU2" s="61">
        <v>0.11051574</v>
      </c>
      <c r="BV2" s="61">
        <v>0.12658963000000001</v>
      </c>
      <c r="BW2" s="61">
        <v>1.4688245</v>
      </c>
      <c r="BX2" s="61">
        <v>2.6519656</v>
      </c>
      <c r="BY2" s="61">
        <v>0.15571375000000001</v>
      </c>
      <c r="BZ2" s="61">
        <v>5.2649330000000005E-4</v>
      </c>
      <c r="CA2" s="61">
        <v>0.84340775000000001</v>
      </c>
      <c r="CB2" s="61">
        <v>4.9077349999999999E-2</v>
      </c>
      <c r="CC2" s="61">
        <v>0.14694656</v>
      </c>
      <c r="CD2" s="61">
        <v>2.8716881000000001</v>
      </c>
      <c r="CE2" s="61">
        <v>5.2514224999999998E-2</v>
      </c>
      <c r="CF2" s="61">
        <v>1.2474700000000001</v>
      </c>
      <c r="CG2" s="61">
        <v>0</v>
      </c>
      <c r="CH2" s="61">
        <v>9.5485449999999999E-2</v>
      </c>
      <c r="CI2" s="61">
        <v>9.7143199999999996E-8</v>
      </c>
      <c r="CJ2" s="61">
        <v>6.3175999999999997</v>
      </c>
      <c r="CK2" s="61">
        <v>1.0083249000000001E-2</v>
      </c>
      <c r="CL2" s="61">
        <v>1.0537497</v>
      </c>
      <c r="CM2" s="61">
        <v>6.1768736999999998</v>
      </c>
      <c r="CN2" s="61">
        <v>3160.2617</v>
      </c>
      <c r="CO2" s="61">
        <v>5515.9277000000002</v>
      </c>
      <c r="CP2" s="61">
        <v>3300.7188000000001</v>
      </c>
      <c r="CQ2" s="61">
        <v>1309.3154</v>
      </c>
      <c r="CR2" s="61">
        <v>616.32320000000004</v>
      </c>
      <c r="CS2" s="61">
        <v>651.2704</v>
      </c>
      <c r="CT2" s="61">
        <v>3060.8494000000001</v>
      </c>
      <c r="CU2" s="61">
        <v>1905.2893999999999</v>
      </c>
      <c r="CV2" s="61">
        <v>2054.7244000000001</v>
      </c>
      <c r="CW2" s="61">
        <v>2202.4097000000002</v>
      </c>
      <c r="CX2" s="61">
        <v>657.50744999999995</v>
      </c>
      <c r="CY2" s="61">
        <v>4099.3926000000001</v>
      </c>
      <c r="CZ2" s="61">
        <v>2395.4888000000001</v>
      </c>
      <c r="DA2" s="61">
        <v>4350.2669999999998</v>
      </c>
      <c r="DB2" s="61">
        <v>4482.1562000000004</v>
      </c>
      <c r="DC2" s="61">
        <v>6072.7539999999999</v>
      </c>
      <c r="DD2" s="61">
        <v>10541.0625</v>
      </c>
      <c r="DE2" s="61">
        <v>2250.9704999999999</v>
      </c>
      <c r="DF2" s="61">
        <v>5179.2533999999996</v>
      </c>
      <c r="DG2" s="61">
        <v>2370.1972999999998</v>
      </c>
      <c r="DH2" s="61">
        <v>117.21593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57.924613999999998</v>
      </c>
      <c r="B6">
        <f>BB2</f>
        <v>19.295000000000002</v>
      </c>
      <c r="C6">
        <f>BC2</f>
        <v>21.392654</v>
      </c>
      <c r="D6">
        <f>BD2</f>
        <v>17.224893999999999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4">
      <c r="A2" s="54" t="s">
        <v>255</v>
      </c>
      <c r="B2" s="55">
        <v>18426</v>
      </c>
      <c r="C2" s="56">
        <f ca="1">YEAR(TODAY())-YEAR(B2)+IF(TODAY()&gt;=DATE(YEAR(TODAY()),MONTH(B2),DAY(B2)),0,-1)</f>
        <v>69</v>
      </c>
      <c r="E2" s="52">
        <v>160</v>
      </c>
      <c r="F2" s="53" t="s">
        <v>39</v>
      </c>
      <c r="G2" s="52">
        <v>68</v>
      </c>
      <c r="H2" s="51" t="s">
        <v>41</v>
      </c>
      <c r="I2" s="73">
        <f>ROUND(G3/E3^2,1)</f>
        <v>26.6</v>
      </c>
    </row>
    <row r="3" spans="1:9" x14ac:dyDescent="0.4">
      <c r="E3" s="51">
        <f>E2/100</f>
        <v>1.6</v>
      </c>
      <c r="F3" s="51" t="s">
        <v>40</v>
      </c>
      <c r="G3" s="51">
        <f>G2</f>
        <v>68</v>
      </c>
      <c r="H3" s="51" t="s">
        <v>41</v>
      </c>
      <c r="I3" s="73"/>
    </row>
    <row r="4" spans="1:9" x14ac:dyDescent="0.4">
      <c r="A4" t="s">
        <v>273</v>
      </c>
    </row>
    <row r="5" spans="1:9" x14ac:dyDescent="0.4">
      <c r="B5" s="60">
        <v>43979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채영애, ID : H1900225)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15:05:01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 x14ac:dyDescent="0.4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 x14ac:dyDescent="0.45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 x14ac:dyDescent="0.4">
      <c r="A5" s="6"/>
      <c r="B5" s="147" t="s">
        <v>300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 x14ac:dyDescent="0.4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 x14ac:dyDescent="0.4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 x14ac:dyDescent="0.4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 x14ac:dyDescent="0.4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 x14ac:dyDescent="0.4">
      <c r="C10" s="153" t="s">
        <v>30</v>
      </c>
      <c r="D10" s="153"/>
      <c r="E10" s="154"/>
      <c r="F10" s="157">
        <f>'개인정보 및 신체계측 입력'!B5</f>
        <v>43979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45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4">
      <c r="C12" s="153" t="s">
        <v>32</v>
      </c>
      <c r="D12" s="153"/>
      <c r="E12" s="154"/>
      <c r="F12" s="138">
        <f ca="1">'개인정보 및 신체계측 입력'!C2</f>
        <v>69</v>
      </c>
      <c r="G12" s="138"/>
      <c r="H12" s="138"/>
      <c r="I12" s="138"/>
      <c r="K12" s="129">
        <f>'개인정보 및 신체계측 입력'!E2</f>
        <v>160</v>
      </c>
      <c r="L12" s="130"/>
      <c r="M12" s="123">
        <f>'개인정보 및 신체계측 입력'!G2</f>
        <v>68</v>
      </c>
      <c r="N12" s="124"/>
      <c r="O12" s="119" t="s">
        <v>271</v>
      </c>
      <c r="P12" s="113"/>
      <c r="Q12" s="116">
        <f>'개인정보 및 신체계측 입력'!I2</f>
        <v>26.6</v>
      </c>
      <c r="R12" s="116"/>
      <c r="S12" s="116"/>
    </row>
    <row r="13" spans="1:19" ht="18" customHeight="1" thickBot="1" x14ac:dyDescent="0.45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 x14ac:dyDescent="0.4">
      <c r="C14" s="155" t="s">
        <v>31</v>
      </c>
      <c r="D14" s="155"/>
      <c r="E14" s="156"/>
      <c r="F14" s="117" t="str">
        <f>MID('DRIs DATA'!B1,28,3)</f>
        <v>채영애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 x14ac:dyDescent="0.45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 x14ac:dyDescent="0.4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74.177999999999997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 x14ac:dyDescent="0.4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 x14ac:dyDescent="0.4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 x14ac:dyDescent="0.45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9.9649999999999999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 x14ac:dyDescent="0.4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 x14ac:dyDescent="0.4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 x14ac:dyDescent="0.4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15.856999999999999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 x14ac:dyDescent="0.4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 x14ac:dyDescent="0.4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6" t="s">
        <v>191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 x14ac:dyDescent="0.45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1" t="s">
        <v>164</v>
      </c>
      <c r="D69" s="151"/>
      <c r="E69" s="151"/>
      <c r="F69" s="151"/>
      <c r="G69" s="151"/>
      <c r="H69" s="144" t="s">
        <v>170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2">
        <f>ROUND('그룹 전체 사용자의 일일 입력'!D6/MAX('그룹 전체 사용자의 일일 입력'!$B$6,'그룹 전체 사용자의 일일 입력'!$C$6,'그룹 전체 사용자의 일일 입력'!$D$6),1)</f>
        <v>0.8</v>
      </c>
      <c r="P69" s="152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6" t="s">
        <v>165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1" t="s">
        <v>51</v>
      </c>
      <c r="D72" s="151"/>
      <c r="E72" s="151"/>
      <c r="F72" s="151"/>
      <c r="G72" s="151"/>
      <c r="H72" s="38"/>
      <c r="I72" s="144" t="s">
        <v>52</v>
      </c>
      <c r="J72" s="144"/>
      <c r="K72" s="36">
        <f>ROUND('DRIs DATA'!L8,1)</f>
        <v>13.3</v>
      </c>
      <c r="L72" s="36" t="s">
        <v>53</v>
      </c>
      <c r="M72" s="36">
        <f>ROUND('DRIs DATA'!K8,1)</f>
        <v>10.1</v>
      </c>
      <c r="N72" s="145" t="s">
        <v>54</v>
      </c>
      <c r="O72" s="145"/>
      <c r="P72" s="145"/>
      <c r="Q72" s="145"/>
      <c r="R72" s="39"/>
      <c r="S72" s="35"/>
      <c r="T72" s="6"/>
    </row>
    <row r="73" spans="2:21" ht="18" customHeight="1" x14ac:dyDescent="0.4">
      <c r="B73" s="6"/>
      <c r="C73" s="85" t="s">
        <v>181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 x14ac:dyDescent="0.4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6" t="s">
        <v>192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 x14ac:dyDescent="0.45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7" t="s">
        <v>168</v>
      </c>
      <c r="C80" s="87"/>
      <c r="D80" s="87"/>
      <c r="E80" s="87"/>
      <c r="F80" s="21"/>
      <c r="G80" s="21"/>
      <c r="H80" s="21"/>
      <c r="L80" s="87" t="s">
        <v>172</v>
      </c>
      <c r="M80" s="87"/>
      <c r="N80" s="87"/>
      <c r="O80" s="87"/>
      <c r="P80" s="87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5" t="s">
        <v>268</v>
      </c>
      <c r="C93" s="136"/>
      <c r="D93" s="136"/>
      <c r="E93" s="136"/>
      <c r="F93" s="136"/>
      <c r="G93" s="136"/>
      <c r="H93" s="136"/>
      <c r="I93" s="136"/>
      <c r="J93" s="137"/>
      <c r="L93" s="135" t="s">
        <v>175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 x14ac:dyDescent="0.4">
      <c r="B94" s="90" t="s">
        <v>171</v>
      </c>
      <c r="C94" s="88"/>
      <c r="D94" s="88"/>
      <c r="E94" s="88"/>
      <c r="F94" s="91">
        <f>ROUND('DRIs DATA'!F16/'DRIs DATA'!C16*100,2)</f>
        <v>113.6</v>
      </c>
      <c r="G94" s="91"/>
      <c r="H94" s="88" t="s">
        <v>167</v>
      </c>
      <c r="I94" s="88"/>
      <c r="J94" s="89"/>
      <c r="L94" s="90" t="s">
        <v>171</v>
      </c>
      <c r="M94" s="88"/>
      <c r="N94" s="88"/>
      <c r="O94" s="88"/>
      <c r="P94" s="88"/>
      <c r="Q94" s="23">
        <f>ROUND('DRIs DATA'!M16/'DRIs DATA'!K16*100,2)</f>
        <v>240.04</v>
      </c>
      <c r="R94" s="88" t="s">
        <v>167</v>
      </c>
      <c r="S94" s="88"/>
      <c r="T94" s="89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3" t="s">
        <v>180</v>
      </c>
      <c r="C96" s="94"/>
      <c r="D96" s="94"/>
      <c r="E96" s="94"/>
      <c r="F96" s="94"/>
      <c r="G96" s="94"/>
      <c r="H96" s="94"/>
      <c r="I96" s="94"/>
      <c r="J96" s="95"/>
      <c r="L96" s="99" t="s">
        <v>173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 x14ac:dyDescent="0.4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 x14ac:dyDescent="0.4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 x14ac:dyDescent="0.4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 x14ac:dyDescent="0.4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 x14ac:dyDescent="0.45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6" t="s">
        <v>193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 x14ac:dyDescent="0.45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7" t="s">
        <v>169</v>
      </c>
      <c r="C107" s="87"/>
      <c r="D107" s="87"/>
      <c r="E107" s="87"/>
      <c r="F107" s="6"/>
      <c r="G107" s="6"/>
      <c r="H107" s="6"/>
      <c r="I107" s="6"/>
      <c r="L107" s="87" t="s">
        <v>270</v>
      </c>
      <c r="M107" s="87"/>
      <c r="N107" s="87"/>
      <c r="O107" s="87"/>
      <c r="P107" s="87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2" t="s">
        <v>264</v>
      </c>
      <c r="C120" s="83"/>
      <c r="D120" s="83"/>
      <c r="E120" s="83"/>
      <c r="F120" s="83"/>
      <c r="G120" s="83"/>
      <c r="H120" s="83"/>
      <c r="I120" s="83"/>
      <c r="J120" s="84"/>
      <c r="L120" s="82" t="s">
        <v>265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 x14ac:dyDescent="0.4">
      <c r="B121" s="43" t="s">
        <v>171</v>
      </c>
      <c r="C121" s="16"/>
      <c r="D121" s="16"/>
      <c r="E121" s="15"/>
      <c r="F121" s="91">
        <f>ROUND('DRIs DATA'!F26/'DRIs DATA'!C26*100,2)</f>
        <v>190.83</v>
      </c>
      <c r="G121" s="91"/>
      <c r="H121" s="88" t="s">
        <v>166</v>
      </c>
      <c r="I121" s="88"/>
      <c r="J121" s="89"/>
      <c r="L121" s="42" t="s">
        <v>171</v>
      </c>
      <c r="M121" s="20"/>
      <c r="N121" s="20"/>
      <c r="O121" s="23"/>
      <c r="P121" s="6"/>
      <c r="Q121" s="58">
        <f>ROUND('DRIs DATA'!AH26/'DRIs DATA'!AE26*100,2)</f>
        <v>210.54</v>
      </c>
      <c r="R121" s="88" t="s">
        <v>166</v>
      </c>
      <c r="S121" s="88"/>
      <c r="T121" s="89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5" t="s">
        <v>174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269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 x14ac:dyDescent="0.4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 x14ac:dyDescent="0.4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 x14ac:dyDescent="0.4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 x14ac:dyDescent="0.4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thickBot="1" x14ac:dyDescent="0.45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6" t="s">
        <v>262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263</v>
      </c>
      <c r="P130" s="77"/>
      <c r="Q130" s="77"/>
      <c r="R130" s="77"/>
      <c r="S130" s="77"/>
      <c r="T130" s="78"/>
    </row>
    <row r="131" spans="2:21" ht="18" customHeight="1" thickBot="1" x14ac:dyDescent="0.4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6" t="s">
        <v>194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 x14ac:dyDescent="0.45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7" t="s">
        <v>177</v>
      </c>
      <c r="C158" s="87"/>
      <c r="D158" s="87"/>
      <c r="E158" s="6"/>
      <c r="F158" s="6"/>
      <c r="G158" s="6"/>
      <c r="H158" s="6"/>
      <c r="I158" s="6"/>
      <c r="L158" s="87" t="s">
        <v>178</v>
      </c>
      <c r="M158" s="87"/>
      <c r="N158" s="87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2" t="s">
        <v>266</v>
      </c>
      <c r="C171" s="83"/>
      <c r="D171" s="83"/>
      <c r="E171" s="83"/>
      <c r="F171" s="83"/>
      <c r="G171" s="83"/>
      <c r="H171" s="83"/>
      <c r="I171" s="83"/>
      <c r="J171" s="84"/>
      <c r="L171" s="82" t="s">
        <v>176</v>
      </c>
      <c r="M171" s="83"/>
      <c r="N171" s="83"/>
      <c r="O171" s="83"/>
      <c r="P171" s="83"/>
      <c r="Q171" s="83"/>
      <c r="R171" s="83"/>
      <c r="S171" s="84"/>
    </row>
    <row r="172" spans="2:19" ht="18" customHeight="1" x14ac:dyDescent="0.4">
      <c r="B172" s="42" t="s">
        <v>171</v>
      </c>
      <c r="C172" s="20"/>
      <c r="D172" s="20"/>
      <c r="E172" s="6"/>
      <c r="F172" s="91">
        <f>ROUND('DRIs DATA'!F36/'DRIs DATA'!C36*100,2)</f>
        <v>113.58</v>
      </c>
      <c r="G172" s="9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823.51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5" t="s">
        <v>185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187</v>
      </c>
      <c r="M174" s="106"/>
      <c r="N174" s="106"/>
      <c r="O174" s="106"/>
      <c r="P174" s="106"/>
      <c r="Q174" s="106"/>
      <c r="R174" s="106"/>
      <c r="S174" s="107"/>
    </row>
    <row r="175" spans="2:19" ht="18" customHeight="1" x14ac:dyDescent="0.4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 x14ac:dyDescent="0.4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 x14ac:dyDescent="0.4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 x14ac:dyDescent="0.4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x14ac:dyDescent="0.4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 x14ac:dyDescent="0.45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 x14ac:dyDescent="0.45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 x14ac:dyDescent="0.4">
      <c r="B183" s="87" t="s">
        <v>179</v>
      </c>
      <c r="C183" s="87"/>
      <c r="D183" s="87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2" t="s">
        <v>267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1">
        <f>ROUND('DRIs DATA'!F46/'DRIs DATA'!C46*100,2)</f>
        <v>293.47000000000003</v>
      </c>
      <c r="G197" s="91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5" t="s">
        <v>186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 x14ac:dyDescent="0.4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 x14ac:dyDescent="0.4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 x14ac:dyDescent="0.4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x14ac:dyDescent="0.4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 x14ac:dyDescent="0.45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 x14ac:dyDescent="0.45">
      <c r="K205" s="10"/>
    </row>
    <row r="206" spans="2:20" ht="18" customHeight="1" x14ac:dyDescent="0.4">
      <c r="B206" s="76" t="s">
        <v>195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 x14ac:dyDescent="0.45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1" t="s">
        <v>188</v>
      </c>
      <c r="C209" s="111"/>
      <c r="D209" s="111"/>
      <c r="E209" s="111"/>
      <c r="F209" s="111"/>
      <c r="G209" s="111"/>
      <c r="H209" s="111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2" t="s">
        <v>190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2020-05-28T06:37:27Z</dcterms:modified>
</cp:coreProperties>
</file>