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<sst xmlns="http://schemas.openxmlformats.org/spreadsheetml/2006/main" count="692" uniqueCount="344">
  <si>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</si>
  <si>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</si>
  <si>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</si>
  <si>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</si>
  <si>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</si>
  <si>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</si>
  <si>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</si>
  <si>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</si>
  <si>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</si>
  <si>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</si>
  <si>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</si>
  <si>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</si>
  <si>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</si>
  <si>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</si>
  <si>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</si>
  <si>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</si>
  <si>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</si>
  <si>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</si>
  <si>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</si>
  <si>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</si>
  <si>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</si>
  <si>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</si>
  <si>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</si>
  <si>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</si>
  <si>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</si>
  <si>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</si>
  <si>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</si>
  <si>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</si>
  <si>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</si>
  <si>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</si>
  <si>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</si>
  <si>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</si>
  <si>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</si>
  <si>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</si>
  <si>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</si>
  <si>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</si>
  <si>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</si>
  <si>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</si>
  <si>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</si>
  <si>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</si>
  <si>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</si>
  <si>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</si>
  <si>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</si>
  <si>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</si>
  <si>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</si>
  <si>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</si>
  <si>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</si>
  <si>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</si>
  <si>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</si>
  <si>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</si>
  <si>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</si>
  <si>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</si>
  <si>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</si>
  <si>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</si>
  <si>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</si>
  <si>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</si>
  <si>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</si>
  <si>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</si>
  <si>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</si>
  <si>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</si>
  <si>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</si>
  <si>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</si>
  <si>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</si>
  <si>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</si>
  <si>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</si>
  <si>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</si>
  <si>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</si>
  <si>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</si>
  <si>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</si>
  <si>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</si>
  <si>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</si>
  <si>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</si>
  <si>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</si>
  <si>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</si>
  <si>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</si>
  <si>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</si>
  <si>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</si>
  <si>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</si>
  <si>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</si>
  <si>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</si>
  <si>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</si>
  <si>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</si>
  <si>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</si>
  <si>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</si>
  <si>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</si>
  <si>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</si>
  <si>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</si>
  <si>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</si>
  <si>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</si>
  <si>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</si>
  <si>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</si>
  <si>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</si>
  <si>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</si>
  <si>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</si>
  <si>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</si>
  <si>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</si>
  <si>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</si>
  <si>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</si>
  <si>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</si>
  <si>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</si>
  <si>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</si>
  <si>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</si>
  <si>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</si>
  <si>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</si>
  <si>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</si>
  <si>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</si>
  <si>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</si>
  <si>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</si>
  <si>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</si>
  <si>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</si>
  <si>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</si>
  <si>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</si>
  <si>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</si>
  <si>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</si>
  <si>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</si>
  <si>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</si>
  <si>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</si>
  <si>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</si>
  <si>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</si>
  <si>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</si>
  <si>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</si>
  <si>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</si>
  <si>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</si>
  <si>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</si>
  <si>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</si>
  <si>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</si>
  <si>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</si>
  <si>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</si>
  <si>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</si>
  <si>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</si>
  <si>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</si>
  <si>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</si>
  <si>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</si>
  <si>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</si>
  <si>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</si>
  <si>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</si>
  <si>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</si>
  <si>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</si>
  <si>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</si>
  <si>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</si>
  <si>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</si>
  <si>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</si>
  <si>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</si>
  <si>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</si>
  <si>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</si>
  <si>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</si>
  <si>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</si>
  <si>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</si>
  <si>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</si>
  <si>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</si>
  <si>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</si>
  <si>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</si>
  <si>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</si>
  <si>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</si>
  <si>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</si>
  <si>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</si>
  <si>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</si>
  <si>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</si>
  <si>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</si>
  <si>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</si>
  <si>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</si>
  <si>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</si>
  <si>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</si>
  <si>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</si>
  <si>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</si>
  <si>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</si>
  <si>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</si>
  <si>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</si>
  <si>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</si>
  <si>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</si>
  <si>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</si>
  <si>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</si>
  <si>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</si>
  <si>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</si>
  <si>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</si>
  <si>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</si>
  <si>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</si>
  <si>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</si>
  <si>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</si>
  <si>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</si>
  <si>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</si>
  <si>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</si>
  <si>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</si>
  <si>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</si>
  <si>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</si>
  <si>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</si>
  <si>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</si>
  <si>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</si>
  <si>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</si>
  <si>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</si>
  <si>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</si>
  <si>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</si>
  <si>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</si>
  <si>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</si>
  <si>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</si>
  <si>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</si>
  <si>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</si>
  <si>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</si>
  <si>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</si>
  <si>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</si>
  <si>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</si>
  <si>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</si>
  <si>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</si>
  <si>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</si>
  <si>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</si>
  <si>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</si>
  <si>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</si>
  <si>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</si>
  <si>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</si>
  <si>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</si>
  <si>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</si>
  <si>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</si>
  <si>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</si>
  <si>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</si>
  <si>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</si>
  <si>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</si>
  <si>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</si>
  <si>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</si>
  <si>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</si>
  <si>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</si>
  <si>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</si>
  <si>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</si>
  <si>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</si>
  <si>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</si>
  <si>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</si>
  <si>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</si>
  <si>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</si>
  <si>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</si>
  <si>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</si>
  <si>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</si>
  <si>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</si>
  <si>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</si>
  <si>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</si>
  <si>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</si>
  <si>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</si>
  <si>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</si>
  <si>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</si>
  <si>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</si>
  <si>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</si>
  <si>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</si>
  <si>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</si>
  <si>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</si>
  <si>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</si>
  <si>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</si>
  <si>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</si>
  <si>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</si>
  <si>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</si>
  <si>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</si>
  <si>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</si>
  <si>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</si>
  <si>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</si>
  <si>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</si>
  <si>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</si>
  <si>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</si>
  <si>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</si>
  <si>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</si>
  <si>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</si>
  <si>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</si>
  <si>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</si>
  <si>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</si>
  <si>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</si>
  <si>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</si>
  <si>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</si>
  <si>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</si>
  <si>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</si>
  <si>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</si>
  <si>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</si>
  <si>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</si>
  <si>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</si>
  <si>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</si>
  <si>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</si>
  <si>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</si>
  <si>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</si>
  <si>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</si>
  <si>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</si>
  <si>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</si>
  <si>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</si>
  <si>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</si>
  <si>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</si>
  <si>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</si>
  <si>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</si>
  <si>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</si>
  <si>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</si>
  <si>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</si>
  <si>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</si>
  <si>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</si>
  <si>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</si>
  <si>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</si>
  <si>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</si>
  <si>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니아신</t>
    <phoneticPr fontId="1" type="noConversion"/>
  </si>
  <si>
    <t>엽산(μg DFE/일)</t>
    <phoneticPr fontId="1" type="noConversion"/>
  </si>
  <si>
    <t>칼슘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</si>
  <si>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</si>
  <si>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명제문, ID : H1900271)</t>
  </si>
  <si>
    <t>출력시각</t>
    <phoneticPr fontId="1" type="noConversion"/>
  </si>
  <si>
    <t>2020년 07월 03일 13:31:11</t>
  </si>
  <si>
    <t>다량영양소</t>
    <phoneticPr fontId="1" type="noConversion"/>
  </si>
  <si>
    <t>n-3불포화</t>
    <phoneticPr fontId="1" type="noConversion"/>
  </si>
  <si>
    <t>n-6불포화</t>
    <phoneticPr fontId="1" type="noConversion"/>
  </si>
  <si>
    <t>상한섭취량</t>
    <phoneticPr fontId="1" type="noConversion"/>
  </si>
  <si>
    <t>적정비율(최소)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</si>
  <si>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</si>
  <si>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</si>
  <si>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</si>
  <si>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</si>
  <si>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</si>
  <si>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</si>
  <si>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</si>
  <si>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</si>
  <si>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</si>
  <si>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</si>
  <si>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</si>
  <si>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</si>
  <si>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</si>
  <si>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</si>
  <si>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</si>
  <si>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</si>
  <si>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</si>
  <si>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</si>
  <si>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</si>
  <si>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</si>
  <si>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</si>
  <si>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</si>
  <si>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</si>
  <si>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</si>
  <si>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</si>
  <si>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</si>
  <si>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</si>
  <si>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</si>
  <si>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</si>
  <si>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</si>
  <si>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</si>
  <si>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</si>
  <si>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</si>
  <si>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</si>
  <si>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</si>
  <si>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</si>
  <si>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</si>
  <si>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</si>
  <si>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</si>
  <si>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</si>
  <si>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H1900271</t>
  </si>
  <si>
    <t>명제문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</si>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</sst>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32.257323999999997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1408"/>
        <c:axId val="518821800"/>
      </c:barChart>
      <c:catAx>
        <c:axId val="518821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821800"/>
        <c:crosses val="autoZero"/>
        <c:auto val="1"/>
        <c:lblAlgn val="ctr"/>
        <c:lblOffset val="100"/>
        <c:noMultiLvlLbl val="0"/>
      </c:catAx>
      <c:valAx>
        <c:axId val="518821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1.5907648999999999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55944"/>
        <c:axId val="625256336"/>
      </c:barChart>
      <c:catAx>
        <c:axId val="625255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56336"/>
        <c:crosses val="autoZero"/>
        <c:auto val="1"/>
        <c:lblAlgn val="ctr"/>
        <c:lblOffset val="100"/>
        <c:noMultiLvlLbl val="0"/>
      </c:catAx>
      <c:valAx>
        <c:axId val="62525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5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1.1062742000000001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57120"/>
        <c:axId val="625257512"/>
      </c:barChart>
      <c:catAx>
        <c:axId val="6252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57512"/>
        <c:crosses val="autoZero"/>
        <c:auto val="1"/>
        <c:lblAlgn val="ctr"/>
        <c:lblOffset val="100"/>
        <c:noMultiLvlLbl val="0"/>
      </c:catAx>
      <c:valAx>
        <c:axId val="62525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651.30426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58296"/>
        <c:axId val="625258688"/>
      </c:barChart>
      <c:catAx>
        <c:axId val="62525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58688"/>
        <c:crosses val="autoZero"/>
        <c:auto val="1"/>
        <c:lblAlgn val="ctr"/>
        <c:lblOffset val="100"/>
        <c:noMultiLvlLbl val="0"/>
      </c:catAx>
      <c:valAx>
        <c:axId val="62525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5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1735.9419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59472"/>
        <c:axId val="625259864"/>
      </c:barChart>
      <c:catAx>
        <c:axId val="62525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59864"/>
        <c:crosses val="autoZero"/>
        <c:auto val="1"/>
        <c:lblAlgn val="ctr"/>
        <c:lblOffset val="100"/>
        <c:noMultiLvlLbl val="0"/>
      </c:catAx>
      <c:valAx>
        <c:axId val="625259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5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136.70518000000001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60648"/>
        <c:axId val="625261040"/>
      </c:barChart>
      <c:catAx>
        <c:axId val="62526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61040"/>
        <c:crosses val="autoZero"/>
        <c:auto val="1"/>
        <c:lblAlgn val="ctr"/>
        <c:lblOffset val="100"/>
        <c:noMultiLvlLbl val="0"/>
      </c:catAx>
      <c:valAx>
        <c:axId val="625261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6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56.843677999999997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61824"/>
        <c:axId val="625262216"/>
      </c:barChart>
      <c:catAx>
        <c:axId val="625261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25262216"/>
        <c:crosses val="autoZero"/>
        <c:auto val="1"/>
        <c:lblAlgn val="ctr"/>
        <c:lblOffset val="100"/>
        <c:noMultiLvlLbl val="0"/>
      </c:catAx>
      <c:valAx>
        <c:axId val="625262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61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5.6197270000000001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25263000"/>
        <c:axId val="610990728"/>
      </c:barChart>
      <c:catAx>
        <c:axId val="625263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0728"/>
        <c:crosses val="autoZero"/>
        <c:auto val="1"/>
        <c:lblAlgn val="ctr"/>
        <c:lblOffset val="100"/>
        <c:noMultiLvlLbl val="0"/>
      </c:catAx>
      <c:valAx>
        <c:axId val="61099072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25263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335.55549999999999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991512"/>
        <c:axId val="610991904"/>
      </c:barChart>
      <c:catAx>
        <c:axId val="61099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1904"/>
        <c:crosses val="autoZero"/>
        <c:auto val="1"/>
        <c:lblAlgn val="ctr"/>
        <c:lblOffset val="100"/>
        <c:noMultiLvlLbl val="0"/>
      </c:catAx>
      <c:valAx>
        <c:axId val="61099190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99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1.7861109999999999E-3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992688"/>
        <c:axId val="610993080"/>
      </c:barChart>
      <c:catAx>
        <c:axId val="61099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3080"/>
        <c:crosses val="autoZero"/>
        <c:auto val="1"/>
        <c:lblAlgn val="ctr"/>
        <c:lblOffset val="100"/>
        <c:noMultiLvlLbl val="0"/>
      </c:catAx>
      <c:valAx>
        <c:axId val="610993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99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2.4265560000000002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993864"/>
        <c:axId val="610994256"/>
      </c:barChart>
      <c:catAx>
        <c:axId val="61099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4256"/>
        <c:crosses val="autoZero"/>
        <c:auto val="1"/>
        <c:lblAlgn val="ctr"/>
        <c:lblOffset val="100"/>
        <c:noMultiLvlLbl val="0"/>
      </c:catAx>
      <c:valAx>
        <c:axId val="610994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99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12.857912000000001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822584"/>
        <c:axId val="513430512"/>
      </c:barChart>
      <c:catAx>
        <c:axId val="518822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430512"/>
        <c:crosses val="autoZero"/>
        <c:auto val="1"/>
        <c:lblAlgn val="ctr"/>
        <c:lblOffset val="100"/>
        <c:noMultiLvlLbl val="0"/>
      </c:catAx>
      <c:valAx>
        <c:axId val="513430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82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71.400450000000006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995432"/>
        <c:axId val="610995824"/>
      </c:barChart>
      <c:catAx>
        <c:axId val="610995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5824"/>
        <c:crosses val="autoZero"/>
        <c:auto val="1"/>
        <c:lblAlgn val="ctr"/>
        <c:lblOffset val="100"/>
        <c:noMultiLvlLbl val="0"/>
      </c:catAx>
      <c:valAx>
        <c:axId val="610995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995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51.891109999999998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0996216"/>
        <c:axId val="610996608"/>
      </c:barChart>
      <c:catAx>
        <c:axId val="610996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6608"/>
        <c:crosses val="autoZero"/>
        <c:auto val="1"/>
        <c:lblAlgn val="ctr"/>
        <c:lblOffset val="100"/>
        <c:noMultiLvlLbl val="0"/>
      </c:catAx>
      <c:valAx>
        <c:axId val="61099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996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5.6639999999999997</c:v>
                </c:pt>
                <c:pt idx="1">
                  <c:v>10.769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10997392"/>
        <c:axId val="610997784"/>
      </c:barChart>
      <c:catAx>
        <c:axId val="61099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0997784"/>
        <c:crosses val="autoZero"/>
        <c:auto val="1"/>
        <c:lblAlgn val="ctr"/>
        <c:lblOffset val="100"/>
        <c:noMultiLvlLbl val="0"/>
      </c:catAx>
      <c:valAx>
        <c:axId val="610997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099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5.2361750000000002</c:v>
                </c:pt>
                <c:pt idx="1">
                  <c:v>4.9245099999999997</c:v>
                </c:pt>
                <c:pt idx="2">
                  <c:v>3.7549093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256.26229999999998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094896"/>
        <c:axId val="437095288"/>
      </c:barChart>
      <c:catAx>
        <c:axId val="437094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095288"/>
        <c:crosses val="autoZero"/>
        <c:auto val="1"/>
        <c:lblAlgn val="ctr"/>
        <c:lblOffset val="100"/>
        <c:noMultiLvlLbl val="0"/>
      </c:catAx>
      <c:valAx>
        <c:axId val="437095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094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8.6081020000000006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096072"/>
        <c:axId val="437096464"/>
      </c:barChart>
      <c:catAx>
        <c:axId val="437096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096464"/>
        <c:crosses val="autoZero"/>
        <c:auto val="1"/>
        <c:lblAlgn val="ctr"/>
        <c:lblOffset val="100"/>
        <c:noMultiLvlLbl val="0"/>
      </c:catAx>
      <c:valAx>
        <c:axId val="437096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09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82.793000000000006</c:v>
                </c:pt>
                <c:pt idx="1">
                  <c:v>5.6050000000000004</c:v>
                </c:pt>
                <c:pt idx="2">
                  <c:v>11.602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7097248"/>
        <c:axId val="437097640"/>
      </c:barChart>
      <c:catAx>
        <c:axId val="437097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097640"/>
        <c:crosses val="autoZero"/>
        <c:auto val="1"/>
        <c:lblAlgn val="ctr"/>
        <c:lblOffset val="100"/>
        <c:noMultiLvlLbl val="0"/>
      </c:catAx>
      <c:valAx>
        <c:axId val="4370976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09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1214.6470999999999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098424"/>
        <c:axId val="437098816"/>
      </c:barChart>
      <c:catAx>
        <c:axId val="43709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098816"/>
        <c:crosses val="autoZero"/>
        <c:auto val="1"/>
        <c:lblAlgn val="ctr"/>
        <c:lblOffset val="100"/>
        <c:noMultiLvlLbl val="0"/>
      </c:catAx>
      <c:valAx>
        <c:axId val="437098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098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56.082529999999998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099600"/>
        <c:axId val="437099992"/>
      </c:barChart>
      <c:catAx>
        <c:axId val="43709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099992"/>
        <c:crosses val="autoZero"/>
        <c:auto val="1"/>
        <c:lblAlgn val="ctr"/>
        <c:lblOffset val="100"/>
        <c:noMultiLvlLbl val="0"/>
      </c:catAx>
      <c:valAx>
        <c:axId val="437099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09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270.25722999999999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100776"/>
        <c:axId val="437101168"/>
      </c:barChart>
      <c:catAx>
        <c:axId val="43710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7101168"/>
        <c:crosses val="autoZero"/>
        <c:auto val="1"/>
        <c:lblAlgn val="ctr"/>
        <c:lblOffset val="100"/>
        <c:noMultiLvlLbl val="0"/>
      </c:catAx>
      <c:valAx>
        <c:axId val="43710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10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2.1379959999999998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40672"/>
        <c:axId val="438641064"/>
      </c:barChart>
      <c:catAx>
        <c:axId val="43864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41064"/>
        <c:crosses val="autoZero"/>
        <c:auto val="1"/>
        <c:lblAlgn val="ctr"/>
        <c:lblOffset val="100"/>
        <c:noMultiLvlLbl val="0"/>
      </c:catAx>
      <c:valAx>
        <c:axId val="43864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40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2690.7026000000001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7101952"/>
        <c:axId val="611006784"/>
      </c:barChart>
      <c:catAx>
        <c:axId val="43710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06784"/>
        <c:crosses val="autoZero"/>
        <c:auto val="1"/>
        <c:lblAlgn val="ctr"/>
        <c:lblOffset val="100"/>
        <c:noMultiLvlLbl val="0"/>
      </c:catAx>
      <c:valAx>
        <c:axId val="61100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710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6.2839850000000004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07568"/>
        <c:axId val="611007960"/>
      </c:barChart>
      <c:catAx>
        <c:axId val="61100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07960"/>
        <c:crosses val="autoZero"/>
        <c:auto val="1"/>
        <c:lblAlgn val="ctr"/>
        <c:lblOffset val="100"/>
        <c:noMultiLvlLbl val="0"/>
      </c:catAx>
      <c:valAx>
        <c:axId val="61100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07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0.7595324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1008744"/>
        <c:axId val="611009136"/>
      </c:barChart>
      <c:catAx>
        <c:axId val="61100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1009136"/>
        <c:crosses val="autoZero"/>
        <c:auto val="1"/>
        <c:lblAlgn val="ctr"/>
        <c:lblOffset val="100"/>
        <c:noMultiLvlLbl val="0"/>
      </c:catAx>
      <c:valAx>
        <c:axId val="611009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100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142.47986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41848"/>
        <c:axId val="438642240"/>
      </c:barChart>
      <c:catAx>
        <c:axId val="43864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42240"/>
        <c:crosses val="autoZero"/>
        <c:auto val="1"/>
        <c:lblAlgn val="ctr"/>
        <c:lblOffset val="100"/>
        <c:noMultiLvlLbl val="0"/>
      </c:catAx>
      <c:valAx>
        <c:axId val="43864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4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0.78475760000000006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43024"/>
        <c:axId val="438643416"/>
      </c:barChart>
      <c:catAx>
        <c:axId val="43864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43416"/>
        <c:crosses val="autoZero"/>
        <c:auto val="1"/>
        <c:lblAlgn val="ctr"/>
        <c:lblOffset val="100"/>
        <c:noMultiLvlLbl val="0"/>
      </c:catAx>
      <c:valAx>
        <c:axId val="438643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4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7.0002303000000001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44200"/>
        <c:axId val="438644592"/>
      </c:barChart>
      <c:catAx>
        <c:axId val="43864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44592"/>
        <c:crosses val="autoZero"/>
        <c:auto val="1"/>
        <c:lblAlgn val="ctr"/>
        <c:lblOffset val="100"/>
        <c:noMultiLvlLbl val="0"/>
      </c:catAx>
      <c:valAx>
        <c:axId val="43864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44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0.7595324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45376"/>
        <c:axId val="438645768"/>
      </c:barChart>
      <c:catAx>
        <c:axId val="43864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45768"/>
        <c:crosses val="autoZero"/>
        <c:auto val="1"/>
        <c:lblAlgn val="ctr"/>
        <c:lblOffset val="100"/>
        <c:noMultiLvlLbl val="0"/>
      </c:catAx>
      <c:valAx>
        <c:axId val="438645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307.72406000000001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46552"/>
        <c:axId val="438646944"/>
      </c:barChart>
      <c:catAx>
        <c:axId val="438646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46944"/>
        <c:crosses val="autoZero"/>
        <c:auto val="1"/>
        <c:lblAlgn val="ctr"/>
        <c:lblOffset val="100"/>
        <c:noMultiLvlLbl val="0"/>
      </c:catAx>
      <c:valAx>
        <c:axId val="43864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46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2.821418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8647728"/>
        <c:axId val="438648120"/>
      </c:barChart>
      <c:catAx>
        <c:axId val="43864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8648120"/>
        <c:crosses val="autoZero"/>
        <c:auto val="1"/>
        <c:lblAlgn val="ctr"/>
        <c:lblOffset val="100"/>
        <c:noMultiLvlLbl val="0"/>
      </c:catAx>
      <c:valAx>
        <c:axId val="438648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864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56212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40559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명제문, ID : H1900271)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03일 13:31:11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1214.6470999999999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32.257323999999997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12.857912000000001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82.793000000000006</v>
      </c>
      <c r="G8" s="59">
        <f>'DRIs DATA 입력'!G8</f>
        <v>5.6050000000000004</v>
      </c>
      <c r="H8" s="59">
        <f>'DRIs DATA 입력'!H8</f>
        <v>11.602</v>
      </c>
      <c r="I8" s="46"/>
      <c r="J8" s="59" t="s">
        <v>216</v>
      </c>
      <c r="K8" s="59">
        <f>'DRIs DATA 입력'!K8</f>
        <v>5.6639999999999997</v>
      </c>
      <c r="L8" s="59">
        <f>'DRIs DATA 입력'!L8</f>
        <v>10.769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256.26229999999998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8.6081020000000006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2.1379959999999998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142.47986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56.082529999999998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0.85185146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0.78475760000000006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7.0002303000000001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0.7595324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307.72406000000001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2.821418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1.5907648999999999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1.1062742000000001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270.25722999999999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651.30426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2690.7026000000001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1735.9419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136.70518000000001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56.843677999999997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4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6.2839850000000004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5.6197270000000001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335.55549999999999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1.7861109999999999E-3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2.4265560000000002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71.400450000000006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51.891109999999998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21" sqref="F21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293</v>
      </c>
      <c r="G1" s="62" t="s">
        <v>294</v>
      </c>
      <c r="H1" s="61" t="s">
        <v>295</v>
      </c>
    </row>
    <row r="3" spans="1:27" x14ac:dyDescent="0.4">
      <c r="A3" s="68" t="s">
        <v>296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4">
      <c r="A4" s="67" t="s">
        <v>276</v>
      </c>
      <c r="B4" s="67"/>
      <c r="C4" s="67"/>
      <c r="E4" s="69" t="s">
        <v>277</v>
      </c>
      <c r="F4" s="70"/>
      <c r="G4" s="70"/>
      <c r="H4" s="71"/>
      <c r="J4" s="69" t="s">
        <v>278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279</v>
      </c>
      <c r="V4" s="67"/>
      <c r="W4" s="67"/>
      <c r="X4" s="67"/>
      <c r="Y4" s="67"/>
      <c r="Z4" s="67"/>
    </row>
    <row r="5" spans="1:27" x14ac:dyDescent="0.4">
      <c r="A5" s="65"/>
      <c r="B5" s="65" t="s">
        <v>280</v>
      </c>
      <c r="C5" s="65" t="s">
        <v>281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297</v>
      </c>
      <c r="L5" s="65" t="s">
        <v>298</v>
      </c>
      <c r="N5" s="65"/>
      <c r="O5" s="65" t="s">
        <v>283</v>
      </c>
      <c r="P5" s="65" t="s">
        <v>284</v>
      </c>
      <c r="Q5" s="65" t="s">
        <v>285</v>
      </c>
      <c r="R5" s="65" t="s">
        <v>299</v>
      </c>
      <c r="S5" s="65" t="s">
        <v>281</v>
      </c>
      <c r="U5" s="65"/>
      <c r="V5" s="65" t="s">
        <v>283</v>
      </c>
      <c r="W5" s="65" t="s">
        <v>284</v>
      </c>
      <c r="X5" s="65" t="s">
        <v>285</v>
      </c>
      <c r="Y5" s="65" t="s">
        <v>299</v>
      </c>
      <c r="Z5" s="65" t="s">
        <v>281</v>
      </c>
    </row>
    <row r="6" spans="1:27" x14ac:dyDescent="0.4">
      <c r="A6" s="65" t="s">
        <v>276</v>
      </c>
      <c r="B6" s="65">
        <v>1800</v>
      </c>
      <c r="C6" s="65">
        <v>1214.6470999999999</v>
      </c>
      <c r="E6" s="65" t="s">
        <v>300</v>
      </c>
      <c r="F6" s="65">
        <v>55</v>
      </c>
      <c r="G6" s="65">
        <v>15</v>
      </c>
      <c r="H6" s="65">
        <v>7</v>
      </c>
      <c r="J6" s="65" t="s">
        <v>300</v>
      </c>
      <c r="K6" s="65">
        <v>0.1</v>
      </c>
      <c r="L6" s="65">
        <v>4</v>
      </c>
      <c r="N6" s="65" t="s">
        <v>286</v>
      </c>
      <c r="O6" s="65">
        <v>40</v>
      </c>
      <c r="P6" s="65">
        <v>50</v>
      </c>
      <c r="Q6" s="65">
        <v>0</v>
      </c>
      <c r="R6" s="65">
        <v>0</v>
      </c>
      <c r="S6" s="65">
        <v>32.257323999999997</v>
      </c>
      <c r="U6" s="65" t="s">
        <v>287</v>
      </c>
      <c r="V6" s="65">
        <v>0</v>
      </c>
      <c r="W6" s="65">
        <v>0</v>
      </c>
      <c r="X6" s="65">
        <v>20</v>
      </c>
      <c r="Y6" s="65">
        <v>0</v>
      </c>
      <c r="Z6" s="65">
        <v>12.857912000000001</v>
      </c>
    </row>
    <row r="7" spans="1:27" x14ac:dyDescent="0.4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4">
      <c r="E8" s="65" t="s">
        <v>301</v>
      </c>
      <c r="F8" s="65">
        <v>82.793000000000006</v>
      </c>
      <c r="G8" s="65">
        <v>5.6050000000000004</v>
      </c>
      <c r="H8" s="65">
        <v>11.602</v>
      </c>
      <c r="J8" s="65" t="s">
        <v>301</v>
      </c>
      <c r="K8" s="65">
        <v>5.6639999999999997</v>
      </c>
      <c r="L8" s="65">
        <v>10.769</v>
      </c>
    </row>
    <row r="13" spans="1:27" x14ac:dyDescent="0.4">
      <c r="A13" s="66" t="s">
        <v>302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4">
      <c r="A14" s="67" t="s">
        <v>303</v>
      </c>
      <c r="B14" s="67"/>
      <c r="C14" s="67"/>
      <c r="D14" s="67"/>
      <c r="E14" s="67"/>
      <c r="F14" s="67"/>
      <c r="H14" s="67" t="s">
        <v>304</v>
      </c>
      <c r="I14" s="67"/>
      <c r="J14" s="67"/>
      <c r="K14" s="67"/>
      <c r="L14" s="67"/>
      <c r="M14" s="67"/>
      <c r="O14" s="67" t="s">
        <v>305</v>
      </c>
      <c r="P14" s="67"/>
      <c r="Q14" s="67"/>
      <c r="R14" s="67"/>
      <c r="S14" s="67"/>
      <c r="T14" s="67"/>
      <c r="V14" s="67" t="s">
        <v>306</v>
      </c>
      <c r="W14" s="67"/>
      <c r="X14" s="67"/>
      <c r="Y14" s="67"/>
      <c r="Z14" s="67"/>
      <c r="AA14" s="67"/>
    </row>
    <row r="15" spans="1:27" x14ac:dyDescent="0.4">
      <c r="A15" s="65"/>
      <c r="B15" s="65" t="s">
        <v>307</v>
      </c>
      <c r="C15" s="65" t="s">
        <v>308</v>
      </c>
      <c r="D15" s="65" t="s">
        <v>309</v>
      </c>
      <c r="E15" s="65" t="s">
        <v>310</v>
      </c>
      <c r="F15" s="65" t="s">
        <v>311</v>
      </c>
      <c r="H15" s="65"/>
      <c r="I15" s="65" t="s">
        <v>307</v>
      </c>
      <c r="J15" s="65" t="s">
        <v>308</v>
      </c>
      <c r="K15" s="65" t="s">
        <v>309</v>
      </c>
      <c r="L15" s="65" t="s">
        <v>310</v>
      </c>
      <c r="M15" s="65" t="s">
        <v>311</v>
      </c>
      <c r="O15" s="65"/>
      <c r="P15" s="65" t="s">
        <v>307</v>
      </c>
      <c r="Q15" s="65" t="s">
        <v>308</v>
      </c>
      <c r="R15" s="65" t="s">
        <v>309</v>
      </c>
      <c r="S15" s="65" t="s">
        <v>310</v>
      </c>
      <c r="T15" s="65" t="s">
        <v>311</v>
      </c>
      <c r="V15" s="65"/>
      <c r="W15" s="65" t="s">
        <v>307</v>
      </c>
      <c r="X15" s="65" t="s">
        <v>308</v>
      </c>
      <c r="Y15" s="65" t="s">
        <v>309</v>
      </c>
      <c r="Z15" s="65" t="s">
        <v>310</v>
      </c>
      <c r="AA15" s="65" t="s">
        <v>311</v>
      </c>
    </row>
    <row r="16" spans="1:27" x14ac:dyDescent="0.4">
      <c r="A16" s="65" t="s">
        <v>312</v>
      </c>
      <c r="B16" s="65">
        <v>430</v>
      </c>
      <c r="C16" s="65">
        <v>600</v>
      </c>
      <c r="D16" s="65">
        <v>0</v>
      </c>
      <c r="E16" s="65">
        <v>3000</v>
      </c>
      <c r="F16" s="65">
        <v>256.26229999999998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8.6081020000000006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2.1379959999999998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142.47986</v>
      </c>
    </row>
    <row r="23" spans="1:62" x14ac:dyDescent="0.4">
      <c r="A23" s="66" t="s">
        <v>313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4">
      <c r="A24" s="67" t="s">
        <v>314</v>
      </c>
      <c r="B24" s="67"/>
      <c r="C24" s="67"/>
      <c r="D24" s="67"/>
      <c r="E24" s="67"/>
      <c r="F24" s="67"/>
      <c r="H24" s="67" t="s">
        <v>315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289</v>
      </c>
      <c r="W24" s="67"/>
      <c r="X24" s="67"/>
      <c r="Y24" s="67"/>
      <c r="Z24" s="67"/>
      <c r="AA24" s="67"/>
      <c r="AC24" s="67" t="s">
        <v>317</v>
      </c>
      <c r="AD24" s="67"/>
      <c r="AE24" s="67"/>
      <c r="AF24" s="67"/>
      <c r="AG24" s="67"/>
      <c r="AH24" s="67"/>
      <c r="AJ24" s="67" t="s">
        <v>318</v>
      </c>
      <c r="AK24" s="67"/>
      <c r="AL24" s="67"/>
      <c r="AM24" s="67"/>
      <c r="AN24" s="67"/>
      <c r="AO24" s="67"/>
      <c r="AQ24" s="67" t="s">
        <v>319</v>
      </c>
      <c r="AR24" s="67"/>
      <c r="AS24" s="67"/>
      <c r="AT24" s="67"/>
      <c r="AU24" s="67"/>
      <c r="AV24" s="67"/>
      <c r="AX24" s="67" t="s">
        <v>320</v>
      </c>
      <c r="AY24" s="67"/>
      <c r="AZ24" s="67"/>
      <c r="BA24" s="67"/>
      <c r="BB24" s="67"/>
      <c r="BC24" s="67"/>
      <c r="BE24" s="67" t="s">
        <v>321</v>
      </c>
      <c r="BF24" s="67"/>
      <c r="BG24" s="67"/>
      <c r="BH24" s="67"/>
      <c r="BI24" s="67"/>
      <c r="BJ24" s="67"/>
    </row>
    <row r="25" spans="1:62" x14ac:dyDescent="0.4">
      <c r="A25" s="65"/>
      <c r="B25" s="65" t="s">
        <v>283</v>
      </c>
      <c r="C25" s="65" t="s">
        <v>284</v>
      </c>
      <c r="D25" s="65" t="s">
        <v>285</v>
      </c>
      <c r="E25" s="65" t="s">
        <v>299</v>
      </c>
      <c r="F25" s="65" t="s">
        <v>281</v>
      </c>
      <c r="H25" s="65"/>
      <c r="I25" s="65" t="s">
        <v>283</v>
      </c>
      <c r="J25" s="65" t="s">
        <v>284</v>
      </c>
      <c r="K25" s="65" t="s">
        <v>285</v>
      </c>
      <c r="L25" s="65" t="s">
        <v>299</v>
      </c>
      <c r="M25" s="65" t="s">
        <v>281</v>
      </c>
      <c r="O25" s="65"/>
      <c r="P25" s="65" t="s">
        <v>283</v>
      </c>
      <c r="Q25" s="65" t="s">
        <v>284</v>
      </c>
      <c r="R25" s="65" t="s">
        <v>285</v>
      </c>
      <c r="S25" s="65" t="s">
        <v>299</v>
      </c>
      <c r="T25" s="65" t="s">
        <v>281</v>
      </c>
      <c r="V25" s="65"/>
      <c r="W25" s="65" t="s">
        <v>283</v>
      </c>
      <c r="X25" s="65" t="s">
        <v>284</v>
      </c>
      <c r="Y25" s="65" t="s">
        <v>285</v>
      </c>
      <c r="Z25" s="65" t="s">
        <v>299</v>
      </c>
      <c r="AA25" s="65" t="s">
        <v>281</v>
      </c>
      <c r="AC25" s="65"/>
      <c r="AD25" s="65" t="s">
        <v>283</v>
      </c>
      <c r="AE25" s="65" t="s">
        <v>284</v>
      </c>
      <c r="AF25" s="65" t="s">
        <v>285</v>
      </c>
      <c r="AG25" s="65" t="s">
        <v>299</v>
      </c>
      <c r="AH25" s="65" t="s">
        <v>281</v>
      </c>
      <c r="AJ25" s="65"/>
      <c r="AK25" s="65" t="s">
        <v>283</v>
      </c>
      <c r="AL25" s="65" t="s">
        <v>284</v>
      </c>
      <c r="AM25" s="65" t="s">
        <v>285</v>
      </c>
      <c r="AN25" s="65" t="s">
        <v>299</v>
      </c>
      <c r="AO25" s="65" t="s">
        <v>281</v>
      </c>
      <c r="AQ25" s="65"/>
      <c r="AR25" s="65" t="s">
        <v>283</v>
      </c>
      <c r="AS25" s="65" t="s">
        <v>284</v>
      </c>
      <c r="AT25" s="65" t="s">
        <v>285</v>
      </c>
      <c r="AU25" s="65" t="s">
        <v>299</v>
      </c>
      <c r="AV25" s="65" t="s">
        <v>281</v>
      </c>
      <c r="AX25" s="65"/>
      <c r="AY25" s="65" t="s">
        <v>283</v>
      </c>
      <c r="AZ25" s="65" t="s">
        <v>284</v>
      </c>
      <c r="BA25" s="65" t="s">
        <v>285</v>
      </c>
      <c r="BB25" s="65" t="s">
        <v>299</v>
      </c>
      <c r="BC25" s="65" t="s">
        <v>281</v>
      </c>
      <c r="BE25" s="65"/>
      <c r="BF25" s="65" t="s">
        <v>283</v>
      </c>
      <c r="BG25" s="65" t="s">
        <v>284</v>
      </c>
      <c r="BH25" s="65" t="s">
        <v>285</v>
      </c>
      <c r="BI25" s="65" t="s">
        <v>299</v>
      </c>
      <c r="BJ25" s="65" t="s">
        <v>281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56.082529999999998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0.85185146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0.78475760000000006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7.0002303000000001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0.7595324</v>
      </c>
      <c r="AJ26" s="65" t="s">
        <v>290</v>
      </c>
      <c r="AK26" s="65">
        <v>320</v>
      </c>
      <c r="AL26" s="65">
        <v>400</v>
      </c>
      <c r="AM26" s="65">
        <v>0</v>
      </c>
      <c r="AN26" s="65">
        <v>1000</v>
      </c>
      <c r="AO26" s="65">
        <v>307.72406000000001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2.821418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1.5907648999999999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1.1062742000000001</v>
      </c>
    </row>
    <row r="33" spans="1:68" x14ac:dyDescent="0.4">
      <c r="A33" s="66" t="s">
        <v>322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7" t="s">
        <v>291</v>
      </c>
      <c r="B34" s="67"/>
      <c r="C34" s="67"/>
      <c r="D34" s="67"/>
      <c r="E34" s="67"/>
      <c r="F34" s="67"/>
      <c r="H34" s="67" t="s">
        <v>323</v>
      </c>
      <c r="I34" s="67"/>
      <c r="J34" s="67"/>
      <c r="K34" s="67"/>
      <c r="L34" s="67"/>
      <c r="M34" s="67"/>
      <c r="O34" s="67" t="s">
        <v>324</v>
      </c>
      <c r="P34" s="67"/>
      <c r="Q34" s="67"/>
      <c r="R34" s="67"/>
      <c r="S34" s="67"/>
      <c r="T34" s="67"/>
      <c r="V34" s="67" t="s">
        <v>325</v>
      </c>
      <c r="W34" s="67"/>
      <c r="X34" s="67"/>
      <c r="Y34" s="67"/>
      <c r="Z34" s="67"/>
      <c r="AA34" s="67"/>
      <c r="AC34" s="67" t="s">
        <v>326</v>
      </c>
      <c r="AD34" s="67"/>
      <c r="AE34" s="67"/>
      <c r="AF34" s="67"/>
      <c r="AG34" s="67"/>
      <c r="AH34" s="67"/>
      <c r="AJ34" s="67" t="s">
        <v>327</v>
      </c>
      <c r="AK34" s="67"/>
      <c r="AL34" s="67"/>
      <c r="AM34" s="67"/>
      <c r="AN34" s="67"/>
      <c r="AO34" s="67"/>
    </row>
    <row r="35" spans="1:68" x14ac:dyDescent="0.4">
      <c r="A35" s="65"/>
      <c r="B35" s="65" t="s">
        <v>307</v>
      </c>
      <c r="C35" s="65" t="s">
        <v>308</v>
      </c>
      <c r="D35" s="65" t="s">
        <v>309</v>
      </c>
      <c r="E35" s="65" t="s">
        <v>310</v>
      </c>
      <c r="F35" s="65" t="s">
        <v>311</v>
      </c>
      <c r="H35" s="65"/>
      <c r="I35" s="65" t="s">
        <v>307</v>
      </c>
      <c r="J35" s="65" t="s">
        <v>308</v>
      </c>
      <c r="K35" s="65" t="s">
        <v>309</v>
      </c>
      <c r="L35" s="65" t="s">
        <v>310</v>
      </c>
      <c r="M35" s="65" t="s">
        <v>311</v>
      </c>
      <c r="O35" s="65"/>
      <c r="P35" s="65" t="s">
        <v>307</v>
      </c>
      <c r="Q35" s="65" t="s">
        <v>308</v>
      </c>
      <c r="R35" s="65" t="s">
        <v>309</v>
      </c>
      <c r="S35" s="65" t="s">
        <v>310</v>
      </c>
      <c r="T35" s="65" t="s">
        <v>311</v>
      </c>
      <c r="V35" s="65"/>
      <c r="W35" s="65" t="s">
        <v>307</v>
      </c>
      <c r="X35" s="65" t="s">
        <v>308</v>
      </c>
      <c r="Y35" s="65" t="s">
        <v>309</v>
      </c>
      <c r="Z35" s="65" t="s">
        <v>310</v>
      </c>
      <c r="AA35" s="65" t="s">
        <v>311</v>
      </c>
      <c r="AC35" s="65"/>
      <c r="AD35" s="65" t="s">
        <v>307</v>
      </c>
      <c r="AE35" s="65" t="s">
        <v>308</v>
      </c>
      <c r="AF35" s="65" t="s">
        <v>309</v>
      </c>
      <c r="AG35" s="65" t="s">
        <v>310</v>
      </c>
      <c r="AH35" s="65" t="s">
        <v>311</v>
      </c>
      <c r="AJ35" s="65"/>
      <c r="AK35" s="65" t="s">
        <v>307</v>
      </c>
      <c r="AL35" s="65" t="s">
        <v>308</v>
      </c>
      <c r="AM35" s="65" t="s">
        <v>309</v>
      </c>
      <c r="AN35" s="65" t="s">
        <v>310</v>
      </c>
      <c r="AO35" s="65" t="s">
        <v>311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270.25722999999999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651.30426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2690.7026000000001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1735.9419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136.70518000000001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56.843677999999997</v>
      </c>
    </row>
    <row r="43" spans="1:68" x14ac:dyDescent="0.4">
      <c r="A43" s="66" t="s">
        <v>328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4">
      <c r="A44" s="67" t="s">
        <v>329</v>
      </c>
      <c r="B44" s="67"/>
      <c r="C44" s="67"/>
      <c r="D44" s="67"/>
      <c r="E44" s="67"/>
      <c r="F44" s="67"/>
      <c r="H44" s="67" t="s">
        <v>330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332</v>
      </c>
      <c r="W44" s="67"/>
      <c r="X44" s="67"/>
      <c r="Y44" s="67"/>
      <c r="Z44" s="67"/>
      <c r="AA44" s="67"/>
      <c r="AC44" s="67" t="s">
        <v>333</v>
      </c>
      <c r="AD44" s="67"/>
      <c r="AE44" s="67"/>
      <c r="AF44" s="67"/>
      <c r="AG44" s="67"/>
      <c r="AH44" s="67"/>
      <c r="AJ44" s="67" t="s">
        <v>334</v>
      </c>
      <c r="AK44" s="67"/>
      <c r="AL44" s="67"/>
      <c r="AM44" s="67"/>
      <c r="AN44" s="67"/>
      <c r="AO44" s="67"/>
      <c r="AQ44" s="67" t="s">
        <v>335</v>
      </c>
      <c r="AR44" s="67"/>
      <c r="AS44" s="67"/>
      <c r="AT44" s="67"/>
      <c r="AU44" s="67"/>
      <c r="AV44" s="67"/>
      <c r="AX44" s="67" t="s">
        <v>336</v>
      </c>
      <c r="AY44" s="67"/>
      <c r="AZ44" s="67"/>
      <c r="BA44" s="67"/>
      <c r="BB44" s="67"/>
      <c r="BC44" s="67"/>
      <c r="BE44" s="67" t="s">
        <v>337</v>
      </c>
      <c r="BF44" s="67"/>
      <c r="BG44" s="67"/>
      <c r="BH44" s="67"/>
      <c r="BI44" s="67"/>
      <c r="BJ44" s="67"/>
    </row>
    <row r="45" spans="1:68" x14ac:dyDescent="0.4">
      <c r="A45" s="65"/>
      <c r="B45" s="65" t="s">
        <v>307</v>
      </c>
      <c r="C45" s="65" t="s">
        <v>308</v>
      </c>
      <c r="D45" s="65" t="s">
        <v>309</v>
      </c>
      <c r="E45" s="65" t="s">
        <v>310</v>
      </c>
      <c r="F45" s="65" t="s">
        <v>311</v>
      </c>
      <c r="H45" s="65"/>
      <c r="I45" s="65" t="s">
        <v>307</v>
      </c>
      <c r="J45" s="65" t="s">
        <v>308</v>
      </c>
      <c r="K45" s="65" t="s">
        <v>309</v>
      </c>
      <c r="L45" s="65" t="s">
        <v>310</v>
      </c>
      <c r="M45" s="65" t="s">
        <v>311</v>
      </c>
      <c r="O45" s="65"/>
      <c r="P45" s="65" t="s">
        <v>307</v>
      </c>
      <c r="Q45" s="65" t="s">
        <v>308</v>
      </c>
      <c r="R45" s="65" t="s">
        <v>309</v>
      </c>
      <c r="S45" s="65" t="s">
        <v>310</v>
      </c>
      <c r="T45" s="65" t="s">
        <v>311</v>
      </c>
      <c r="V45" s="65"/>
      <c r="W45" s="65" t="s">
        <v>307</v>
      </c>
      <c r="X45" s="65" t="s">
        <v>308</v>
      </c>
      <c r="Y45" s="65" t="s">
        <v>309</v>
      </c>
      <c r="Z45" s="65" t="s">
        <v>310</v>
      </c>
      <c r="AA45" s="65" t="s">
        <v>311</v>
      </c>
      <c r="AC45" s="65"/>
      <c r="AD45" s="65" t="s">
        <v>307</v>
      </c>
      <c r="AE45" s="65" t="s">
        <v>308</v>
      </c>
      <c r="AF45" s="65" t="s">
        <v>309</v>
      </c>
      <c r="AG45" s="65" t="s">
        <v>310</v>
      </c>
      <c r="AH45" s="65" t="s">
        <v>311</v>
      </c>
      <c r="AJ45" s="65"/>
      <c r="AK45" s="65" t="s">
        <v>307</v>
      </c>
      <c r="AL45" s="65" t="s">
        <v>308</v>
      </c>
      <c r="AM45" s="65" t="s">
        <v>309</v>
      </c>
      <c r="AN45" s="65" t="s">
        <v>310</v>
      </c>
      <c r="AO45" s="65" t="s">
        <v>311</v>
      </c>
      <c r="AQ45" s="65"/>
      <c r="AR45" s="65" t="s">
        <v>307</v>
      </c>
      <c r="AS45" s="65" t="s">
        <v>308</v>
      </c>
      <c r="AT45" s="65" t="s">
        <v>309</v>
      </c>
      <c r="AU45" s="65" t="s">
        <v>310</v>
      </c>
      <c r="AV45" s="65" t="s">
        <v>311</v>
      </c>
      <c r="AX45" s="65"/>
      <c r="AY45" s="65" t="s">
        <v>307</v>
      </c>
      <c r="AZ45" s="65" t="s">
        <v>308</v>
      </c>
      <c r="BA45" s="65" t="s">
        <v>309</v>
      </c>
      <c r="BB45" s="65" t="s">
        <v>310</v>
      </c>
      <c r="BC45" s="65" t="s">
        <v>311</v>
      </c>
      <c r="BE45" s="65"/>
      <c r="BF45" s="65" t="s">
        <v>307</v>
      </c>
      <c r="BG45" s="65" t="s">
        <v>308</v>
      </c>
      <c r="BH45" s="65" t="s">
        <v>309</v>
      </c>
      <c r="BI45" s="65" t="s">
        <v>310</v>
      </c>
      <c r="BJ45" s="65" t="s">
        <v>311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6.2839850000000004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5.6197270000000001</v>
      </c>
      <c r="O46" s="65" t="s">
        <v>338</v>
      </c>
      <c r="P46" s="65">
        <v>600</v>
      </c>
      <c r="Q46" s="65">
        <v>800</v>
      </c>
      <c r="R46" s="65">
        <v>0</v>
      </c>
      <c r="S46" s="65">
        <v>10000</v>
      </c>
      <c r="T46" s="65">
        <v>335.55549999999999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1.7861109999999999E-3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2.4265560000000002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71.400450000000006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51.891109999999998</v>
      </c>
      <c r="AX46" s="65" t="s">
        <v>339</v>
      </c>
      <c r="AY46" s="65"/>
      <c r="AZ46" s="65"/>
      <c r="BA46" s="65"/>
      <c r="BB46" s="65"/>
      <c r="BC46" s="65"/>
      <c r="BE46" s="65" t="s">
        <v>340</v>
      </c>
      <c r="BF46" s="65"/>
      <c r="BG46" s="65"/>
      <c r="BH46" s="65"/>
      <c r="BI46" s="65"/>
      <c r="BJ46" s="65"/>
    </row>
  </sheetData>
  <mergeCells count="38">
    <mergeCell ref="A13:AA13"/>
    <mergeCell ref="A3:Z3"/>
    <mergeCell ref="U4:Z4"/>
    <mergeCell ref="A4:C4"/>
    <mergeCell ref="E4:H4"/>
    <mergeCell ref="N4:S4"/>
    <mergeCell ref="J4:L4"/>
    <mergeCell ref="A23:BJ23"/>
    <mergeCell ref="A14:F14"/>
    <mergeCell ref="H14:M14"/>
    <mergeCell ref="O14:T14"/>
    <mergeCell ref="V14:AA14"/>
    <mergeCell ref="AX24:BC24"/>
    <mergeCell ref="BE24:BJ24"/>
    <mergeCell ref="A24:F24"/>
    <mergeCell ref="H24:M24"/>
    <mergeCell ref="O24:T24"/>
    <mergeCell ref="V24:AA2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2" sqref="G1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341</v>
      </c>
      <c r="B2" s="61" t="s">
        <v>342</v>
      </c>
      <c r="C2" s="61" t="s">
        <v>343</v>
      </c>
      <c r="D2" s="61">
        <v>60</v>
      </c>
      <c r="E2" s="61">
        <v>1214.6470999999999</v>
      </c>
      <c r="F2" s="61">
        <v>230.19469000000001</v>
      </c>
      <c r="G2" s="61">
        <v>15.583653</v>
      </c>
      <c r="H2" s="61">
        <v>6.5618730000000003</v>
      </c>
      <c r="I2" s="61">
        <v>9.0217799999999997</v>
      </c>
      <c r="J2" s="61">
        <v>32.257323999999997</v>
      </c>
      <c r="K2" s="61">
        <v>21.023237000000002</v>
      </c>
      <c r="L2" s="61">
        <v>11.234085</v>
      </c>
      <c r="M2" s="61">
        <v>12.857912000000001</v>
      </c>
      <c r="N2" s="61">
        <v>1.4843789999999999</v>
      </c>
      <c r="O2" s="61">
        <v>6.5004400000000002</v>
      </c>
      <c r="P2" s="61">
        <v>444.49594000000002</v>
      </c>
      <c r="Q2" s="61">
        <v>11.751720000000001</v>
      </c>
      <c r="R2" s="61">
        <v>256.26229999999998</v>
      </c>
      <c r="S2" s="61">
        <v>58.464573000000001</v>
      </c>
      <c r="T2" s="61">
        <v>2373.5731999999998</v>
      </c>
      <c r="U2" s="61">
        <v>2.1379959999999998</v>
      </c>
      <c r="V2" s="61">
        <v>8.6081020000000006</v>
      </c>
      <c r="W2" s="61">
        <v>142.47986</v>
      </c>
      <c r="X2" s="61">
        <v>56.082529999999998</v>
      </c>
      <c r="Y2" s="61">
        <v>0.85185146</v>
      </c>
      <c r="Z2" s="61">
        <v>0.78475760000000006</v>
      </c>
      <c r="AA2" s="61">
        <v>7.0002303000000001</v>
      </c>
      <c r="AB2" s="61">
        <v>0.7595324</v>
      </c>
      <c r="AC2" s="61">
        <v>307.72406000000001</v>
      </c>
      <c r="AD2" s="61">
        <v>2.821418</v>
      </c>
      <c r="AE2" s="61">
        <v>1.5907648999999999</v>
      </c>
      <c r="AF2" s="61">
        <v>1.1062742000000001</v>
      </c>
      <c r="AG2" s="61">
        <v>270.25722999999999</v>
      </c>
      <c r="AH2" s="61">
        <v>107.56285</v>
      </c>
      <c r="AI2" s="61">
        <v>162.6944</v>
      </c>
      <c r="AJ2" s="61">
        <v>651.30426</v>
      </c>
      <c r="AK2" s="61">
        <v>2690.7026000000001</v>
      </c>
      <c r="AL2" s="61">
        <v>136.70518000000001</v>
      </c>
      <c r="AM2" s="61">
        <v>1735.9419</v>
      </c>
      <c r="AN2" s="61">
        <v>56.843677999999997</v>
      </c>
      <c r="AO2" s="61">
        <v>6.2839850000000004</v>
      </c>
      <c r="AP2" s="61">
        <v>5.0438847999999998</v>
      </c>
      <c r="AQ2" s="61">
        <v>1.2401002999999999</v>
      </c>
      <c r="AR2" s="61">
        <v>5.6197270000000001</v>
      </c>
      <c r="AS2" s="61">
        <v>335.55549999999999</v>
      </c>
      <c r="AT2" s="61">
        <v>1.7861109999999999E-3</v>
      </c>
      <c r="AU2" s="61">
        <v>2.4265560000000002</v>
      </c>
      <c r="AV2" s="61">
        <v>71.400450000000006</v>
      </c>
      <c r="AW2" s="61">
        <v>51.891109999999998</v>
      </c>
      <c r="AX2" s="61">
        <v>5.3207773999999999E-2</v>
      </c>
      <c r="AY2" s="61">
        <v>0.36442634000000002</v>
      </c>
      <c r="AZ2" s="61">
        <v>156.95847000000001</v>
      </c>
      <c r="BA2" s="61">
        <v>13.921860000000001</v>
      </c>
      <c r="BB2" s="61">
        <v>5.2361750000000002</v>
      </c>
      <c r="BC2" s="61">
        <v>4.9245099999999997</v>
      </c>
      <c r="BD2" s="61">
        <v>3.7549093</v>
      </c>
      <c r="BE2" s="61">
        <v>0.17876747000000001</v>
      </c>
      <c r="BF2" s="61">
        <v>0.55074453000000001</v>
      </c>
      <c r="BG2" s="61">
        <v>0</v>
      </c>
      <c r="BH2" s="61">
        <v>2.5520000000000001E-2</v>
      </c>
      <c r="BI2" s="61">
        <v>1.9140000000000001E-2</v>
      </c>
      <c r="BJ2" s="61">
        <v>5.9309569999999999E-2</v>
      </c>
      <c r="BK2" s="61">
        <v>0</v>
      </c>
      <c r="BL2" s="61">
        <v>0.20467634000000001</v>
      </c>
      <c r="BM2" s="61">
        <v>2.0435354999999999</v>
      </c>
      <c r="BN2" s="61">
        <v>0.59004204999999998</v>
      </c>
      <c r="BO2" s="61">
        <v>34.193333000000003</v>
      </c>
      <c r="BP2" s="61">
        <v>5.8572082999999999</v>
      </c>
      <c r="BQ2" s="61">
        <v>11.02267</v>
      </c>
      <c r="BR2" s="61">
        <v>40.993090000000002</v>
      </c>
      <c r="BS2" s="61">
        <v>13.838336999999999</v>
      </c>
      <c r="BT2" s="61">
        <v>7.2217916999999998</v>
      </c>
      <c r="BU2" s="61">
        <v>1.8784829999999999E-2</v>
      </c>
      <c r="BV2" s="61">
        <v>3.7526817000000001E-3</v>
      </c>
      <c r="BW2" s="61">
        <v>0.46881336000000001</v>
      </c>
      <c r="BX2" s="61">
        <v>0.63098960000000004</v>
      </c>
      <c r="BY2" s="61">
        <v>6.7448616000000003E-2</v>
      </c>
      <c r="BZ2" s="61">
        <v>1.4431470000000001E-4</v>
      </c>
      <c r="CA2" s="61">
        <v>0.60446639999999996</v>
      </c>
      <c r="CB2" s="61">
        <v>1.8026559999999998E-5</v>
      </c>
      <c r="CC2" s="61">
        <v>2.3064865E-2</v>
      </c>
      <c r="CD2" s="61">
        <v>0.18504857999999999</v>
      </c>
      <c r="CE2" s="61">
        <v>1.0232715999999999E-2</v>
      </c>
      <c r="CF2" s="61">
        <v>8.7678339999999994E-2</v>
      </c>
      <c r="CG2" s="61">
        <v>0</v>
      </c>
      <c r="CH2" s="61">
        <v>7.2418824E-3</v>
      </c>
      <c r="CI2" s="61">
        <v>4.6815999999999998E-7</v>
      </c>
      <c r="CJ2" s="61">
        <v>0.41099128000000001</v>
      </c>
      <c r="CK2" s="61">
        <v>1.1881576E-3</v>
      </c>
      <c r="CL2" s="61">
        <v>0.38477314000000001</v>
      </c>
      <c r="CM2" s="61">
        <v>1.8074783000000001</v>
      </c>
      <c r="CN2" s="61">
        <v>1258.9775</v>
      </c>
      <c r="CO2" s="61">
        <v>2128.232</v>
      </c>
      <c r="CP2" s="61">
        <v>712.55895999999996</v>
      </c>
      <c r="CQ2" s="61">
        <v>402.04926</v>
      </c>
      <c r="CR2" s="61">
        <v>193.86109999999999</v>
      </c>
      <c r="CS2" s="61">
        <v>375.77175999999997</v>
      </c>
      <c r="CT2" s="61">
        <v>1168.6338000000001</v>
      </c>
      <c r="CU2" s="61">
        <v>578.72569999999996</v>
      </c>
      <c r="CV2" s="61">
        <v>1236.1763000000001</v>
      </c>
      <c r="CW2" s="61">
        <v>562.38463999999999</v>
      </c>
      <c r="CX2" s="61">
        <v>180.49927</v>
      </c>
      <c r="CY2" s="61">
        <v>1819.7261000000001</v>
      </c>
      <c r="CZ2" s="61">
        <v>709.91989999999998</v>
      </c>
      <c r="DA2" s="61">
        <v>1584.1709000000001</v>
      </c>
      <c r="DB2" s="61">
        <v>1892.8380999999999</v>
      </c>
      <c r="DC2" s="61">
        <v>1977.7311</v>
      </c>
      <c r="DD2" s="61">
        <v>2886.4194000000002</v>
      </c>
      <c r="DE2" s="61">
        <v>456.44729999999998</v>
      </c>
      <c r="DF2" s="61">
        <v>2462.6329999999998</v>
      </c>
      <c r="DG2" s="61">
        <v>668.69579999999996</v>
      </c>
      <c r="DH2" s="61">
        <v>27.631826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13.921860000000001</v>
      </c>
      <c r="B6">
        <f>BB2</f>
        <v>5.2361750000000002</v>
      </c>
      <c r="C6">
        <f>BC2</f>
        <v>4.9245099999999997</v>
      </c>
      <c r="D6">
        <f>BD2</f>
        <v>3.7549093</v>
      </c>
    </row>
    <row r="7" spans="1:113" x14ac:dyDescent="0.4">
      <c r="B7">
        <f>ROUND(B6/MAX($B$6,$C$6,$D$6),1)</f>
        <v>1</v>
      </c>
      <c r="C7">
        <f>ROUND(C6/MAX($B$6,$C$6,$D$6),1)</f>
        <v>0.9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21975</v>
      </c>
      <c r="C2" s="56">
        <f ca="1">YEAR(TODAY())-YEAR(B2)+IF(TODAY()&gt;=DATE(YEAR(TODAY()),MONTH(B2),DAY(B2)),0,-1)</f>
        <v>60</v>
      </c>
      <c r="E2" s="52">
        <v>156</v>
      </c>
      <c r="F2" s="53" t="s">
        <v>39</v>
      </c>
      <c r="G2" s="52">
        <v>57.5</v>
      </c>
      <c r="H2" s="51" t="s">
        <v>41</v>
      </c>
      <c r="I2" s="72">
        <f>ROUND(G3/E3^2,1)</f>
        <v>23.6</v>
      </c>
    </row>
    <row r="3" spans="1:9" x14ac:dyDescent="0.4">
      <c r="E3" s="51">
        <f>E2/100</f>
        <v>1.56</v>
      </c>
      <c r="F3" s="51" t="s">
        <v>40</v>
      </c>
      <c r="G3" s="51">
        <f>G2</f>
        <v>57.5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44011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명제문, ID : H1900271)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07월 03일 13:31:11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80" zoomScaleNormal="100" zoomScaleSheetLayoutView="80" zoomScalePageLayoutView="10" workbookViewId="0">
      <selection activeCell="W10" sqref="W10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4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4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4">
      <c r="A5" s="6"/>
      <c r="B5" s="75" t="s">
        <v>292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4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4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4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4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4">
      <c r="C10" s="85" t="s">
        <v>30</v>
      </c>
      <c r="D10" s="85"/>
      <c r="E10" s="86"/>
      <c r="F10" s="89">
        <f>'개인정보 및 신체계측 입력'!B5</f>
        <v>44011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4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4">
      <c r="C12" s="85" t="s">
        <v>32</v>
      </c>
      <c r="D12" s="85"/>
      <c r="E12" s="86"/>
      <c r="F12" s="94">
        <f ca="1">'개인정보 및 신체계측 입력'!C2</f>
        <v>60</v>
      </c>
      <c r="G12" s="94"/>
      <c r="H12" s="94"/>
      <c r="I12" s="94"/>
      <c r="K12" s="123">
        <f>'개인정보 및 신체계측 입력'!E2</f>
        <v>156</v>
      </c>
      <c r="L12" s="124"/>
      <c r="M12" s="117">
        <f>'개인정보 및 신체계측 입력'!G2</f>
        <v>57.5</v>
      </c>
      <c r="N12" s="118"/>
      <c r="O12" s="113" t="s">
        <v>271</v>
      </c>
      <c r="P12" s="107"/>
      <c r="Q12" s="90">
        <f>'개인정보 및 신체계측 입력'!I2</f>
        <v>23.6</v>
      </c>
      <c r="R12" s="90"/>
      <c r="S12" s="90"/>
    </row>
    <row r="13" spans="1:19" ht="18" customHeight="1" thickBot="1" x14ac:dyDescent="0.4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4">
      <c r="C14" s="87" t="s">
        <v>31</v>
      </c>
      <c r="D14" s="87"/>
      <c r="E14" s="88"/>
      <c r="F14" s="91" t="str">
        <f>MID('DRIs DATA'!B1,28,3)</f>
        <v>명제문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4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4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82.793000000000006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4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4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4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5.6050000000000004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4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4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4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11.602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4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4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4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0.7</v>
      </c>
      <c r="P69" s="8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10.8</v>
      </c>
      <c r="L72" s="36" t="s">
        <v>53</v>
      </c>
      <c r="M72" s="36">
        <f>ROUND('DRIs DATA'!K8,1)</f>
        <v>5.7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4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4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4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4">
      <c r="B94" s="158" t="s">
        <v>171</v>
      </c>
      <c r="C94" s="156"/>
      <c r="D94" s="156"/>
      <c r="E94" s="156"/>
      <c r="F94" s="154">
        <f>ROUND('DRIs DATA'!F16/'DRIs DATA'!C16*100,2)</f>
        <v>34.17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71.73</v>
      </c>
      <c r="R94" s="156" t="s">
        <v>167</v>
      </c>
      <c r="S94" s="156"/>
      <c r="T94" s="157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4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4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4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4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4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4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4">
      <c r="B121" s="43" t="s">
        <v>171</v>
      </c>
      <c r="C121" s="16"/>
      <c r="D121" s="16"/>
      <c r="E121" s="15"/>
      <c r="F121" s="154">
        <f>ROUND('DRIs DATA'!F26/'DRIs DATA'!C26*100,2)</f>
        <v>56.08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50.64</v>
      </c>
      <c r="R121" s="156" t="s">
        <v>166</v>
      </c>
      <c r="S121" s="156"/>
      <c r="T121" s="157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4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4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4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4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thickBot="1" x14ac:dyDescent="0.4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4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4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4">
      <c r="B172" s="42" t="s">
        <v>171</v>
      </c>
      <c r="C172" s="20"/>
      <c r="D172" s="20"/>
      <c r="E172" s="6"/>
      <c r="F172" s="154">
        <f>ROUND('DRIs DATA'!F36/'DRIs DATA'!C36*100,2)</f>
        <v>33.78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179.38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4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4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4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4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4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4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4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4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154">
        <f>ROUND('DRIs DATA'!F46/'DRIs DATA'!C46*100,2)</f>
        <v>62.84</v>
      </c>
      <c r="G197" s="154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4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4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4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4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4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45">
      <c r="K205" s="10"/>
    </row>
    <row r="206" spans="2:20" ht="18" customHeight="1" x14ac:dyDescent="0.4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4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2020-06-24T06:28:05Z</cp:lastPrinted>
  <dcterms:created xsi:type="dcterms:W3CDTF">2015-06-13T08:19:18Z</dcterms:created>
  <dcterms:modified xsi:type="dcterms:W3CDTF">2020-07-03T05:31:31Z</dcterms:modified>
</cp:coreProperties>
</file>