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200" windowHeight="11550" tabRatio="873" activeTab="4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<sst xmlns="http://schemas.openxmlformats.org/spreadsheetml/2006/main" count="692" uniqueCount="353">
  <si>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</si>
  <si>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</si>
  <si>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</si>
  <si>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</si>
  <si>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</si>
  <si>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</si>
  <si>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</si>
  <si>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</si>
  <si>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</si>
  <si>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</si>
  <si>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</si>
  <si>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</si>
  <si>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</si>
  <si>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</si>
  <si>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</si>
  <si>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</si>
  <si>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</si>
  <si>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</si>
  <si>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</si>
  <si>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</si>
  <si>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</si>
  <si>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</si>
  <si>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</si>
  <si>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</si>
  <si>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</si>
  <si>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</si>
  <si>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</si>
  <si>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</si>
  <si>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</si>
  <si>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</si>
  <si>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</si>
  <si>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</si>
  <si>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</si>
  <si>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</si>
  <si>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</si>
  <si>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</si>
  <si>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</si>
  <si>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</si>
  <si>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</si>
  <si>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</si>
  <si>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</si>
  <si>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</si>
  <si>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</si>
  <si>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</si>
  <si>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</si>
  <si>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</si>
  <si>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</si>
  <si>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</si>
  <si>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</si>
  <si>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</si>
  <si>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</si>
  <si>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</si>
  <si>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</si>
  <si>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</si>
  <si>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</si>
  <si>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</si>
  <si>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</si>
  <si>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</si>
  <si>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</si>
  <si>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</si>
  <si>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</si>
  <si>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</si>
  <si>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</si>
  <si>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</si>
  <si>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</si>
  <si>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</si>
  <si>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</si>
  <si>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</si>
  <si>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</si>
  <si>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</si>
  <si>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</si>
  <si>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</si>
  <si>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</si>
  <si>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</si>
  <si>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</si>
  <si>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</si>
  <si>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</si>
  <si>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</si>
  <si>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</si>
  <si>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</si>
  <si>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</si>
  <si>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</si>
  <si>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</si>
  <si>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</si>
  <si>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</si>
  <si>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</si>
  <si>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</si>
  <si>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</si>
  <si>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</si>
  <si>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</si>
  <si>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</si>
  <si>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</si>
  <si>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</si>
  <si>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</si>
  <si>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</si>
  <si>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</si>
  <si>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</si>
  <si>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</si>
  <si>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</si>
  <si>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</si>
  <si>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</si>
  <si>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</si>
  <si>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</si>
  <si>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</si>
  <si>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</si>
  <si>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</si>
  <si>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</si>
  <si>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</si>
  <si>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</si>
  <si>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</si>
  <si>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</si>
  <si>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</si>
  <si>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</si>
  <si>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</si>
  <si>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</si>
  <si>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</si>
  <si>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</si>
  <si>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</si>
  <si>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</si>
  <si>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</si>
  <si>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</si>
  <si>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</si>
  <si>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</si>
  <si>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</si>
  <si>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</si>
  <si>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</si>
  <si>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</si>
  <si>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</si>
  <si>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</si>
  <si>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</si>
  <si>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</si>
  <si>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</si>
  <si>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</si>
  <si>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</si>
  <si>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</si>
  <si>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</si>
  <si>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</si>
  <si>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</si>
  <si>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</si>
  <si>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</si>
  <si>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</si>
  <si>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</si>
  <si>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</si>
  <si>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</si>
  <si>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</si>
  <si>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</si>
  <si>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</si>
  <si>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</si>
  <si>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</si>
  <si>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</si>
  <si>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</si>
  <si>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</si>
  <si>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</si>
  <si>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</si>
  <si>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</si>
  <si>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</si>
  <si>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</si>
  <si>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</si>
  <si>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</si>
  <si>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</si>
  <si>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</si>
  <si>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</si>
  <si>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</si>
  <si>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</si>
  <si>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</si>
  <si>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</si>
  <si>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</si>
  <si>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</si>
  <si>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</si>
  <si>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</si>
  <si>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</si>
  <si>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</si>
  <si>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</si>
  <si>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</si>
  <si>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</si>
  <si>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</si>
  <si>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</si>
  <si>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</si>
  <si>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</si>
  <si>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</si>
  <si>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</si>
  <si>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</si>
  <si>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</si>
  <si>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</si>
  <si>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</si>
  <si>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</si>
  <si>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</si>
  <si>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</si>
  <si>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</si>
  <si>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</si>
  <si>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</si>
  <si>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</si>
  <si>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</si>
  <si>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</si>
  <si>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</si>
  <si>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</si>
  <si>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</si>
  <si>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</si>
  <si>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</si>
  <si>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</si>
  <si>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</si>
  <si>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</si>
  <si>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</si>
  <si>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</si>
  <si>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</si>
  <si>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</si>
  <si>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</si>
  <si>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</si>
  <si>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</si>
  <si>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</si>
  <si>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</si>
  <si>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</si>
  <si>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</si>
  <si>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</si>
  <si>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</si>
  <si>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</si>
  <si>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</si>
  <si>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</si>
  <si>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</si>
  <si>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</si>
  <si>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</si>
  <si>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</si>
  <si>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</si>
  <si>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</si>
  <si>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</si>
  <si>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</si>
  <si>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</si>
  <si>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</si>
  <si>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</si>
  <si>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</si>
  <si>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</si>
  <si>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</si>
  <si>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</si>
  <si>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</si>
  <si>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</si>
  <si>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</si>
  <si>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</si>
  <si>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</si>
  <si>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</si>
  <si>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</si>
  <si>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</si>
  <si>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</si>
  <si>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</si>
  <si>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</si>
  <si>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</si>
  <si>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</si>
  <si>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</si>
  <si>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</si>
  <si>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</si>
  <si>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</si>
  <si>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</si>
  <si>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</si>
  <si>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</si>
  <si>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</si>
  <si>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</si>
  <si>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</si>
  <si>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</si>
  <si>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</si>
  <si>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</si>
  <si>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</si>
  <si>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</si>
  <si>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</si>
  <si>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</si>
  <si>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</si>
  <si>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</si>
  <si>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</si>
  <si>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</si>
  <si>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</si>
  <si>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</si>
  <si>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</si>
  <si>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</si>
  <si>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</si>
  <si>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</si>
  <si>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</si>
  <si>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</si>
  <si>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</si>
  <si>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</si>
  <si>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</si>
  <si>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</si>
  <si>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</si>
  <si>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</si>
  <si>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</si>
  <si>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비타민E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</si>
  <si>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</si>
  <si>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</si>
  <si>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</si>
  <si>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비타민B12</t>
    <phoneticPr fontId="1" type="noConversion"/>
  </si>
  <si>
    <t>인</t>
    <phoneticPr fontId="1" type="noConversion"/>
  </si>
  <si>
    <t>칼륨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</si>
  <si>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</si>
  <si>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</si>
  <si>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</si>
  <si>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요오드</t>
    <phoneticPr fontId="1" type="noConversion"/>
  </si>
  <si>
    <t>셀레늄</t>
    <phoneticPr fontId="1" type="noConversion"/>
  </si>
  <si>
    <t>몰리브덴(ug/일)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</si>
  <si>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</si>
  <si>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황숙희, ID : H1900295)</t>
  </si>
  <si>
    <t>출력시각</t>
    <phoneticPr fontId="1" type="noConversion"/>
  </si>
  <si>
    <t>2020년 07월 17일 16:21:12</t>
  </si>
  <si>
    <t>열량영양소</t>
    <phoneticPr fontId="1" type="noConversion"/>
  </si>
  <si>
    <t>불포화지방산</t>
    <phoneticPr fontId="1" type="noConversion"/>
  </si>
  <si>
    <t>단백질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</si>
  <si>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</si>
  <si>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</si>
  <si>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</si>
  <si>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</si>
  <si>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</si>
  <si>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</si>
  <si>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</si>
  <si>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</si>
  <si>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</si>
  <si>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</si>
  <si>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상한섭취량</t>
    <phoneticPr fontId="1" type="noConversion"/>
  </si>
  <si>
    <t>충분섭취량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</si>
  <si>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</si>
  <si>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</si>
  <si>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</si>
  <si>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</si>
  <si>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</si>
  <si>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비타민D</t>
    <phoneticPr fontId="1" type="noConversion"/>
  </si>
  <si>
    <t>비타민K</t>
    <phoneticPr fontId="1" type="noConversion"/>
  </si>
  <si>
    <t>충분섭취량</t>
    <phoneticPr fontId="1" type="noConversion"/>
  </si>
  <si>
    <t>평균필요량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</si>
  <si>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</si>
  <si>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</si>
  <si>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</si>
  <si>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</si>
  <si>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</si>
  <si>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</si>
  <si>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</si>
  <si>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</si>
  <si>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</si>
  <si>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</si>
  <si>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</si>
  <si>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권장섭취량</t>
    <phoneticPr fontId="1" type="noConversion"/>
  </si>
  <si>
    <t>권장섭취량</t>
    <phoneticPr fontId="1" type="noConversion"/>
  </si>
  <si>
    <t>평균필요량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</si>
  <si>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</si>
  <si>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</si>
  <si>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</si>
  <si>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염소</t>
    <phoneticPr fontId="1" type="noConversion"/>
  </si>
  <si>
    <t>마그네슘</t>
    <phoneticPr fontId="1" type="noConversion"/>
  </si>
  <si>
    <t>상한섭취량</t>
    <phoneticPr fontId="1" type="noConversion"/>
  </si>
  <si>
    <t>철</t>
    <phoneticPr fontId="1" type="noConversion"/>
  </si>
  <si>
    <t>불소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</si>
  <si>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</si>
  <si>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</si>
  <si>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</si>
  <si>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</si>
  <si>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크롬(ug/일)</t>
    <phoneticPr fontId="1" type="noConversion"/>
  </si>
  <si>
    <t>H1900295</t>
  </si>
  <si>
    <t>황숙희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</si>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</sst>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62.046030000000002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621696"/>
        <c:axId val="182623232"/>
      </c:barChart>
      <c:catAx>
        <c:axId val="18262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623232"/>
        <c:crosses val="autoZero"/>
        <c:auto val="1"/>
        <c:lblAlgn val="ctr"/>
        <c:lblOffset val="100"/>
        <c:noMultiLvlLbl val="0"/>
      </c:catAx>
      <c:valAx>
        <c:axId val="182623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62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3.9513699999999998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595776"/>
        <c:axId val="183597312"/>
      </c:barChart>
      <c:catAx>
        <c:axId val="183595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597312"/>
        <c:crosses val="autoZero"/>
        <c:auto val="1"/>
        <c:lblAlgn val="ctr"/>
        <c:lblOffset val="100"/>
        <c:noMultiLvlLbl val="0"/>
      </c:catAx>
      <c:valAx>
        <c:axId val="18359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59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5.6385702999999996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628928"/>
        <c:axId val="183630464"/>
      </c:barChart>
      <c:catAx>
        <c:axId val="18362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630464"/>
        <c:crosses val="autoZero"/>
        <c:auto val="1"/>
        <c:lblAlgn val="ctr"/>
        <c:lblOffset val="100"/>
        <c:noMultiLvlLbl val="0"/>
      </c:catAx>
      <c:valAx>
        <c:axId val="18363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62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1166.7654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662080"/>
        <c:axId val="183663616"/>
      </c:barChart>
      <c:catAx>
        <c:axId val="18366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663616"/>
        <c:crosses val="autoZero"/>
        <c:auto val="1"/>
        <c:lblAlgn val="ctr"/>
        <c:lblOffset val="100"/>
        <c:noMultiLvlLbl val="0"/>
      </c:catAx>
      <c:valAx>
        <c:axId val="18366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66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3930.3723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773056"/>
        <c:axId val="183774592"/>
      </c:barChart>
      <c:catAx>
        <c:axId val="18377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774592"/>
        <c:crosses val="autoZero"/>
        <c:auto val="1"/>
        <c:lblAlgn val="ctr"/>
        <c:lblOffset val="100"/>
        <c:noMultiLvlLbl val="0"/>
      </c:catAx>
      <c:valAx>
        <c:axId val="18377459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773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158.02498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810304"/>
        <c:axId val="183816192"/>
      </c:barChart>
      <c:catAx>
        <c:axId val="18381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816192"/>
        <c:crosses val="autoZero"/>
        <c:auto val="1"/>
        <c:lblAlgn val="ctr"/>
        <c:lblOffset val="100"/>
        <c:noMultiLvlLbl val="0"/>
      </c:catAx>
      <c:valAx>
        <c:axId val="183816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81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167.91296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847552"/>
        <c:axId val="183857536"/>
      </c:barChart>
      <c:catAx>
        <c:axId val="18384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857536"/>
        <c:crosses val="autoZero"/>
        <c:auto val="1"/>
        <c:lblAlgn val="ctr"/>
        <c:lblOffset val="100"/>
        <c:noMultiLvlLbl val="0"/>
      </c:catAx>
      <c:valAx>
        <c:axId val="183857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84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10.18144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888896"/>
        <c:axId val="183964416"/>
      </c:barChart>
      <c:catAx>
        <c:axId val="18388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964416"/>
        <c:crosses val="autoZero"/>
        <c:auto val="1"/>
        <c:lblAlgn val="ctr"/>
        <c:lblOffset val="100"/>
        <c:noMultiLvlLbl val="0"/>
      </c:catAx>
      <c:valAx>
        <c:axId val="1839644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88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1031.9177999999999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987584"/>
        <c:axId val="183997568"/>
      </c:barChart>
      <c:catAx>
        <c:axId val="183987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997568"/>
        <c:crosses val="autoZero"/>
        <c:auto val="1"/>
        <c:lblAlgn val="ctr"/>
        <c:lblOffset val="100"/>
        <c:noMultiLvlLbl val="0"/>
      </c:catAx>
      <c:valAx>
        <c:axId val="18399756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987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1.55225005E-2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303616"/>
        <c:axId val="184305152"/>
      </c:barChart>
      <c:catAx>
        <c:axId val="18430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305152"/>
        <c:crosses val="autoZero"/>
        <c:auto val="1"/>
        <c:lblAlgn val="ctr"/>
        <c:lblOffset val="100"/>
        <c:noMultiLvlLbl val="0"/>
      </c:catAx>
      <c:valAx>
        <c:axId val="184305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30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3.9319518000000002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332672"/>
        <c:axId val="184334208"/>
      </c:barChart>
      <c:catAx>
        <c:axId val="184332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334208"/>
        <c:crosses val="autoZero"/>
        <c:auto val="1"/>
        <c:lblAlgn val="ctr"/>
        <c:lblOffset val="100"/>
        <c:noMultiLvlLbl val="0"/>
      </c:catAx>
      <c:valAx>
        <c:axId val="1843342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33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28.995798000000001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445376"/>
        <c:axId val="183446912"/>
      </c:barChart>
      <c:catAx>
        <c:axId val="18344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446912"/>
        <c:crosses val="autoZero"/>
        <c:auto val="1"/>
        <c:lblAlgn val="ctr"/>
        <c:lblOffset val="100"/>
        <c:noMultiLvlLbl val="0"/>
      </c:catAx>
      <c:valAx>
        <c:axId val="183446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44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68.119649999999993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062720"/>
        <c:axId val="184064256"/>
      </c:barChart>
      <c:catAx>
        <c:axId val="184062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064256"/>
        <c:crosses val="autoZero"/>
        <c:auto val="1"/>
        <c:lblAlgn val="ctr"/>
        <c:lblOffset val="100"/>
        <c:noMultiLvlLbl val="0"/>
      </c:catAx>
      <c:valAx>
        <c:axId val="18406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062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74.944466000000006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161792"/>
        <c:axId val="184163328"/>
      </c:barChart>
      <c:catAx>
        <c:axId val="184161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163328"/>
        <c:crosses val="autoZero"/>
        <c:auto val="1"/>
        <c:lblAlgn val="ctr"/>
        <c:lblOffset val="100"/>
        <c:noMultiLvlLbl val="0"/>
      </c:catAx>
      <c:valAx>
        <c:axId val="184163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16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3.4910000000000001</c:v>
                </c:pt>
                <c:pt idx="1">
                  <c:v>9.657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4244480"/>
        <c:axId val="184250368"/>
      </c:barChart>
      <c:catAx>
        <c:axId val="184244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250368"/>
        <c:crosses val="autoZero"/>
        <c:auto val="1"/>
        <c:lblAlgn val="ctr"/>
        <c:lblOffset val="100"/>
        <c:noMultiLvlLbl val="0"/>
      </c:catAx>
      <c:valAx>
        <c:axId val="184250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24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11.1106205</c:v>
                </c:pt>
                <c:pt idx="1">
                  <c:v>13.588025999999999</c:v>
                </c:pt>
                <c:pt idx="2">
                  <c:v>16.016994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475.71280000000002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512512"/>
        <c:axId val="184514048"/>
      </c:barChart>
      <c:catAx>
        <c:axId val="18451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514048"/>
        <c:crosses val="autoZero"/>
        <c:auto val="1"/>
        <c:lblAlgn val="ctr"/>
        <c:lblOffset val="100"/>
        <c:noMultiLvlLbl val="0"/>
      </c:catAx>
      <c:valAx>
        <c:axId val="184514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51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19.898306000000002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619392"/>
        <c:axId val="184620928"/>
      </c:barChart>
      <c:catAx>
        <c:axId val="18461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20928"/>
        <c:crosses val="autoZero"/>
        <c:auto val="1"/>
        <c:lblAlgn val="ctr"/>
        <c:lblOffset val="100"/>
        <c:noMultiLvlLbl val="0"/>
      </c:catAx>
      <c:valAx>
        <c:axId val="184620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619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76.855000000000004</c:v>
                </c:pt>
                <c:pt idx="1">
                  <c:v>9.3049999999999997</c:v>
                </c:pt>
                <c:pt idx="2">
                  <c:v>13.84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84668928"/>
        <c:axId val="184670464"/>
      </c:barChart>
      <c:catAx>
        <c:axId val="18466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70464"/>
        <c:crosses val="autoZero"/>
        <c:auto val="1"/>
        <c:lblAlgn val="ctr"/>
        <c:lblOffset val="100"/>
        <c:noMultiLvlLbl val="0"/>
      </c:catAx>
      <c:valAx>
        <c:axId val="18467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668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2009.117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033856"/>
        <c:axId val="185035392"/>
      </c:barChart>
      <c:catAx>
        <c:axId val="18503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035392"/>
        <c:crosses val="autoZero"/>
        <c:auto val="1"/>
        <c:lblAlgn val="ctr"/>
        <c:lblOffset val="100"/>
        <c:noMultiLvlLbl val="0"/>
      </c:catAx>
      <c:valAx>
        <c:axId val="185035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03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188.96529000000001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079296"/>
        <c:axId val="185080832"/>
      </c:barChart>
      <c:catAx>
        <c:axId val="18507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080832"/>
        <c:crosses val="autoZero"/>
        <c:auto val="1"/>
        <c:lblAlgn val="ctr"/>
        <c:lblOffset val="100"/>
        <c:noMultiLvlLbl val="0"/>
      </c:catAx>
      <c:valAx>
        <c:axId val="185080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07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426.5822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112448"/>
        <c:axId val="185113984"/>
      </c:barChart>
      <c:catAx>
        <c:axId val="185112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113984"/>
        <c:crosses val="autoZero"/>
        <c:auto val="1"/>
        <c:lblAlgn val="ctr"/>
        <c:lblOffset val="100"/>
        <c:noMultiLvlLbl val="0"/>
      </c:catAx>
      <c:valAx>
        <c:axId val="185113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11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3.9966447000000001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494912"/>
        <c:axId val="183111680"/>
      </c:barChart>
      <c:catAx>
        <c:axId val="18349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111680"/>
        <c:crosses val="autoZero"/>
        <c:auto val="1"/>
        <c:lblAlgn val="ctr"/>
        <c:lblOffset val="100"/>
        <c:noMultiLvlLbl val="0"/>
      </c:catAx>
      <c:valAx>
        <c:axId val="18311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49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2812.6813999999999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903936"/>
        <c:axId val="184909824"/>
      </c:barChart>
      <c:catAx>
        <c:axId val="18490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909824"/>
        <c:crosses val="autoZero"/>
        <c:auto val="1"/>
        <c:lblAlgn val="ctr"/>
        <c:lblOffset val="100"/>
        <c:noMultiLvlLbl val="0"/>
      </c:catAx>
      <c:valAx>
        <c:axId val="184909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903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13.785056000000001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941184"/>
        <c:axId val="184955264"/>
      </c:barChart>
      <c:catAx>
        <c:axId val="18494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955264"/>
        <c:crosses val="autoZero"/>
        <c:auto val="1"/>
        <c:lblAlgn val="ctr"/>
        <c:lblOffset val="100"/>
        <c:noMultiLvlLbl val="0"/>
      </c:catAx>
      <c:valAx>
        <c:axId val="184955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94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2.2407324000000002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990720"/>
        <c:axId val="185004800"/>
      </c:barChart>
      <c:catAx>
        <c:axId val="18499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004800"/>
        <c:crosses val="autoZero"/>
        <c:auto val="1"/>
        <c:lblAlgn val="ctr"/>
        <c:lblOffset val="100"/>
        <c:noMultiLvlLbl val="0"/>
      </c:catAx>
      <c:valAx>
        <c:axId val="185004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99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287.67935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130752"/>
        <c:axId val="183140736"/>
      </c:barChart>
      <c:catAx>
        <c:axId val="183130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140736"/>
        <c:crosses val="autoZero"/>
        <c:auto val="1"/>
        <c:lblAlgn val="ctr"/>
        <c:lblOffset val="100"/>
        <c:noMultiLvlLbl val="0"/>
      </c:catAx>
      <c:valAx>
        <c:axId val="183140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130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1.5363895000000001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182464"/>
        <c:axId val="183184000"/>
      </c:barChart>
      <c:catAx>
        <c:axId val="18318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184000"/>
        <c:crosses val="autoZero"/>
        <c:auto val="1"/>
        <c:lblAlgn val="ctr"/>
        <c:lblOffset val="100"/>
        <c:noMultiLvlLbl val="0"/>
      </c:catAx>
      <c:valAx>
        <c:axId val="183184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18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14.324820000000001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223808"/>
        <c:axId val="183225344"/>
      </c:barChart>
      <c:catAx>
        <c:axId val="18322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225344"/>
        <c:crosses val="autoZero"/>
        <c:auto val="1"/>
        <c:lblAlgn val="ctr"/>
        <c:lblOffset val="100"/>
        <c:noMultiLvlLbl val="0"/>
      </c:catAx>
      <c:valAx>
        <c:axId val="183225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22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2.2407324000000002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330688"/>
        <c:axId val="183332224"/>
      </c:barChart>
      <c:catAx>
        <c:axId val="183330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332224"/>
        <c:crosses val="autoZero"/>
        <c:auto val="1"/>
        <c:lblAlgn val="ctr"/>
        <c:lblOffset val="100"/>
        <c:noMultiLvlLbl val="0"/>
      </c:catAx>
      <c:valAx>
        <c:axId val="183332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33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544.03705000000002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353728"/>
        <c:axId val="183355264"/>
      </c:barChart>
      <c:catAx>
        <c:axId val="18335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355264"/>
        <c:crosses val="autoZero"/>
        <c:auto val="1"/>
        <c:lblAlgn val="ctr"/>
        <c:lblOffset val="100"/>
        <c:noMultiLvlLbl val="0"/>
      </c:catAx>
      <c:valAx>
        <c:axId val="183355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35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5.4976963999999997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3542144"/>
        <c:axId val="183543680"/>
      </c:barChart>
      <c:catAx>
        <c:axId val="18354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3543680"/>
        <c:crosses val="autoZero"/>
        <c:auto val="1"/>
        <c:lblAlgn val="ctr"/>
        <c:lblOffset val="100"/>
        <c:noMultiLvlLbl val="0"/>
      </c:catAx>
      <c:valAx>
        <c:axId val="183543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354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황숙희, ID : H1900295)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07월 17일 16:21:12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1600</v>
      </c>
      <c r="C6" s="59">
        <f>'DRIs DATA 입력'!C6</f>
        <v>2009.117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62.046030000000002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28.995798000000001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76.855000000000004</v>
      </c>
      <c r="G8" s="59">
        <f>'DRIs DATA 입력'!G8</f>
        <v>9.3049999999999997</v>
      </c>
      <c r="H8" s="59">
        <f>'DRIs DATA 입력'!H8</f>
        <v>13.84</v>
      </c>
      <c r="I8" s="46"/>
      <c r="J8" s="59" t="s">
        <v>216</v>
      </c>
      <c r="K8" s="59">
        <f>'DRIs DATA 입력'!K8</f>
        <v>3.4910000000000001</v>
      </c>
      <c r="L8" s="59">
        <f>'DRIs DATA 입력'!L8</f>
        <v>9.657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475.71280000000002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19.898306000000002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3.9966447000000001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287.67935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188.96529000000001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1.5444555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1.5363895000000001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14.324820000000001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2.2407324000000002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544.03705000000002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5.4976963999999997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3.9513699999999998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5.6385702999999996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426.5822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1166.7654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2812.6813999999999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3930.3723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158.02498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167.91296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13.785056000000001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10.18144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1031.9177999999999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1.55225005E-2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3.9319518000000002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68.119649999999993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74.944466000000006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N53" sqref="N53"/>
    </sheetView>
  </sheetViews>
  <sheetFormatPr defaultRowHeight="16.5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>
      <c r="A1" s="62" t="s">
        <v>275</v>
      </c>
      <c r="B1" s="61" t="s">
        <v>296</v>
      </c>
      <c r="G1" s="62" t="s">
        <v>297</v>
      </c>
      <c r="H1" s="61" t="s">
        <v>298</v>
      </c>
    </row>
    <row r="3" spans="1:27">
      <c r="A3" s="71" t="s">
        <v>276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>
      <c r="A4" s="69" t="s">
        <v>277</v>
      </c>
      <c r="B4" s="69"/>
      <c r="C4" s="69"/>
      <c r="E4" s="66" t="s">
        <v>299</v>
      </c>
      <c r="F4" s="67"/>
      <c r="G4" s="67"/>
      <c r="H4" s="68"/>
      <c r="J4" s="66" t="s">
        <v>300</v>
      </c>
      <c r="K4" s="67"/>
      <c r="L4" s="68"/>
      <c r="N4" s="69" t="s">
        <v>301</v>
      </c>
      <c r="O4" s="69"/>
      <c r="P4" s="69"/>
      <c r="Q4" s="69"/>
      <c r="R4" s="69"/>
      <c r="S4" s="69"/>
      <c r="U4" s="69" t="s">
        <v>302</v>
      </c>
      <c r="V4" s="69"/>
      <c r="W4" s="69"/>
      <c r="X4" s="69"/>
      <c r="Y4" s="69"/>
      <c r="Z4" s="69"/>
    </row>
    <row r="5" spans="1:27">
      <c r="A5" s="65"/>
      <c r="B5" s="65" t="s">
        <v>303</v>
      </c>
      <c r="C5" s="65" t="s">
        <v>304</v>
      </c>
      <c r="E5" s="65"/>
      <c r="F5" s="65" t="s">
        <v>50</v>
      </c>
      <c r="G5" s="65" t="s">
        <v>305</v>
      </c>
      <c r="H5" s="65" t="s">
        <v>46</v>
      </c>
      <c r="J5" s="65"/>
      <c r="K5" s="65" t="s">
        <v>306</v>
      </c>
      <c r="L5" s="65" t="s">
        <v>307</v>
      </c>
      <c r="N5" s="65"/>
      <c r="O5" s="65" t="s">
        <v>308</v>
      </c>
      <c r="P5" s="65" t="s">
        <v>309</v>
      </c>
      <c r="Q5" s="65" t="s">
        <v>310</v>
      </c>
      <c r="R5" s="65" t="s">
        <v>312</v>
      </c>
      <c r="S5" s="65" t="s">
        <v>278</v>
      </c>
      <c r="U5" s="65"/>
      <c r="V5" s="65" t="s">
        <v>308</v>
      </c>
      <c r="W5" s="65" t="s">
        <v>309</v>
      </c>
      <c r="X5" s="65" t="s">
        <v>313</v>
      </c>
      <c r="Y5" s="65" t="s">
        <v>311</v>
      </c>
      <c r="Z5" s="65" t="s">
        <v>278</v>
      </c>
    </row>
    <row r="6" spans="1:27">
      <c r="A6" s="65" t="s">
        <v>277</v>
      </c>
      <c r="B6" s="65">
        <v>1600</v>
      </c>
      <c r="C6" s="65">
        <v>2009.117</v>
      </c>
      <c r="E6" s="65" t="s">
        <v>314</v>
      </c>
      <c r="F6" s="65">
        <v>55</v>
      </c>
      <c r="G6" s="65">
        <v>15</v>
      </c>
      <c r="H6" s="65">
        <v>7</v>
      </c>
      <c r="J6" s="65" t="s">
        <v>314</v>
      </c>
      <c r="K6" s="65">
        <v>0.1</v>
      </c>
      <c r="L6" s="65">
        <v>4</v>
      </c>
      <c r="N6" s="65" t="s">
        <v>279</v>
      </c>
      <c r="O6" s="65">
        <v>40</v>
      </c>
      <c r="P6" s="65">
        <v>45</v>
      </c>
      <c r="Q6" s="65">
        <v>0</v>
      </c>
      <c r="R6" s="65">
        <v>0</v>
      </c>
      <c r="S6" s="65">
        <v>62.046030000000002</v>
      </c>
      <c r="U6" s="65" t="s">
        <v>315</v>
      </c>
      <c r="V6" s="65">
        <v>0</v>
      </c>
      <c r="W6" s="65">
        <v>0</v>
      </c>
      <c r="X6" s="65">
        <v>20</v>
      </c>
      <c r="Y6" s="65">
        <v>0</v>
      </c>
      <c r="Z6" s="65">
        <v>28.995798000000001</v>
      </c>
    </row>
    <row r="7" spans="1:27">
      <c r="E7" s="65" t="s">
        <v>316</v>
      </c>
      <c r="F7" s="65">
        <v>65</v>
      </c>
      <c r="G7" s="65">
        <v>30</v>
      </c>
      <c r="H7" s="65">
        <v>20</v>
      </c>
      <c r="J7" s="65" t="s">
        <v>316</v>
      </c>
      <c r="K7" s="65">
        <v>1</v>
      </c>
      <c r="L7" s="65">
        <v>10</v>
      </c>
    </row>
    <row r="8" spans="1:27">
      <c r="E8" s="65" t="s">
        <v>280</v>
      </c>
      <c r="F8" s="65">
        <v>76.855000000000004</v>
      </c>
      <c r="G8" s="65">
        <v>9.3049999999999997</v>
      </c>
      <c r="H8" s="65">
        <v>13.84</v>
      </c>
      <c r="J8" s="65" t="s">
        <v>317</v>
      </c>
      <c r="K8" s="65">
        <v>3.4910000000000001</v>
      </c>
      <c r="L8" s="65">
        <v>9.657</v>
      </c>
    </row>
    <row r="13" spans="1:27">
      <c r="A13" s="70" t="s">
        <v>281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>
      <c r="A14" s="69" t="s">
        <v>318</v>
      </c>
      <c r="B14" s="69"/>
      <c r="C14" s="69"/>
      <c r="D14" s="69"/>
      <c r="E14" s="69"/>
      <c r="F14" s="69"/>
      <c r="H14" s="69" t="s">
        <v>282</v>
      </c>
      <c r="I14" s="69"/>
      <c r="J14" s="69"/>
      <c r="K14" s="69"/>
      <c r="L14" s="69"/>
      <c r="M14" s="69"/>
      <c r="O14" s="69" t="s">
        <v>319</v>
      </c>
      <c r="P14" s="69"/>
      <c r="Q14" s="69"/>
      <c r="R14" s="69"/>
      <c r="S14" s="69"/>
      <c r="T14" s="69"/>
      <c r="V14" s="69" t="s">
        <v>320</v>
      </c>
      <c r="W14" s="69"/>
      <c r="X14" s="69"/>
      <c r="Y14" s="69"/>
      <c r="Z14" s="69"/>
      <c r="AA14" s="69"/>
    </row>
    <row r="15" spans="1:27">
      <c r="A15" s="65"/>
      <c r="B15" s="65" t="s">
        <v>308</v>
      </c>
      <c r="C15" s="65" t="s">
        <v>309</v>
      </c>
      <c r="D15" s="65" t="s">
        <v>321</v>
      </c>
      <c r="E15" s="65" t="s">
        <v>311</v>
      </c>
      <c r="F15" s="65" t="s">
        <v>278</v>
      </c>
      <c r="H15" s="65"/>
      <c r="I15" s="65" t="s">
        <v>308</v>
      </c>
      <c r="J15" s="65" t="s">
        <v>309</v>
      </c>
      <c r="K15" s="65" t="s">
        <v>310</v>
      </c>
      <c r="L15" s="65" t="s">
        <v>312</v>
      </c>
      <c r="M15" s="65" t="s">
        <v>278</v>
      </c>
      <c r="O15" s="65"/>
      <c r="P15" s="65" t="s">
        <v>322</v>
      </c>
      <c r="Q15" s="65" t="s">
        <v>309</v>
      </c>
      <c r="R15" s="65" t="s">
        <v>310</v>
      </c>
      <c r="S15" s="65" t="s">
        <v>311</v>
      </c>
      <c r="T15" s="65" t="s">
        <v>323</v>
      </c>
      <c r="V15" s="65"/>
      <c r="W15" s="65" t="s">
        <v>324</v>
      </c>
      <c r="X15" s="65" t="s">
        <v>325</v>
      </c>
      <c r="Y15" s="65" t="s">
        <v>310</v>
      </c>
      <c r="Z15" s="65" t="s">
        <v>326</v>
      </c>
      <c r="AA15" s="65" t="s">
        <v>323</v>
      </c>
    </row>
    <row r="16" spans="1:27">
      <c r="A16" s="65" t="s">
        <v>327</v>
      </c>
      <c r="B16" s="65">
        <v>410</v>
      </c>
      <c r="C16" s="65">
        <v>550</v>
      </c>
      <c r="D16" s="65">
        <v>0</v>
      </c>
      <c r="E16" s="65">
        <v>3000</v>
      </c>
      <c r="F16" s="65">
        <v>475.71280000000002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19.898306000000002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3.9966447000000001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287.67935</v>
      </c>
    </row>
    <row r="23" spans="1:62">
      <c r="A23" s="70" t="s">
        <v>328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>
      <c r="A24" s="69" t="s">
        <v>329</v>
      </c>
      <c r="B24" s="69"/>
      <c r="C24" s="69"/>
      <c r="D24" s="69"/>
      <c r="E24" s="69"/>
      <c r="F24" s="69"/>
      <c r="H24" s="69" t="s">
        <v>283</v>
      </c>
      <c r="I24" s="69"/>
      <c r="J24" s="69"/>
      <c r="K24" s="69"/>
      <c r="L24" s="69"/>
      <c r="M24" s="69"/>
      <c r="O24" s="69" t="s">
        <v>330</v>
      </c>
      <c r="P24" s="69"/>
      <c r="Q24" s="69"/>
      <c r="R24" s="69"/>
      <c r="S24" s="69"/>
      <c r="T24" s="69"/>
      <c r="V24" s="69" t="s">
        <v>284</v>
      </c>
      <c r="W24" s="69"/>
      <c r="X24" s="69"/>
      <c r="Y24" s="69"/>
      <c r="Z24" s="69"/>
      <c r="AA24" s="69"/>
      <c r="AC24" s="69" t="s">
        <v>285</v>
      </c>
      <c r="AD24" s="69"/>
      <c r="AE24" s="69"/>
      <c r="AF24" s="69"/>
      <c r="AG24" s="69"/>
      <c r="AH24" s="69"/>
      <c r="AJ24" s="69" t="s">
        <v>331</v>
      </c>
      <c r="AK24" s="69"/>
      <c r="AL24" s="69"/>
      <c r="AM24" s="69"/>
      <c r="AN24" s="69"/>
      <c r="AO24" s="69"/>
      <c r="AQ24" s="69" t="s">
        <v>286</v>
      </c>
      <c r="AR24" s="69"/>
      <c r="AS24" s="69"/>
      <c r="AT24" s="69"/>
      <c r="AU24" s="69"/>
      <c r="AV24" s="69"/>
      <c r="AX24" s="69" t="s">
        <v>332</v>
      </c>
      <c r="AY24" s="69"/>
      <c r="AZ24" s="69"/>
      <c r="BA24" s="69"/>
      <c r="BB24" s="69"/>
      <c r="BC24" s="69"/>
      <c r="BE24" s="69" t="s">
        <v>333</v>
      </c>
      <c r="BF24" s="69"/>
      <c r="BG24" s="69"/>
      <c r="BH24" s="69"/>
      <c r="BI24" s="69"/>
      <c r="BJ24" s="69"/>
    </row>
    <row r="25" spans="1:62">
      <c r="A25" s="65"/>
      <c r="B25" s="65" t="s">
        <v>322</v>
      </c>
      <c r="C25" s="65" t="s">
        <v>325</v>
      </c>
      <c r="D25" s="65" t="s">
        <v>310</v>
      </c>
      <c r="E25" s="65" t="s">
        <v>311</v>
      </c>
      <c r="F25" s="65" t="s">
        <v>323</v>
      </c>
      <c r="H25" s="65"/>
      <c r="I25" s="65" t="s">
        <v>308</v>
      </c>
      <c r="J25" s="65" t="s">
        <v>309</v>
      </c>
      <c r="K25" s="65" t="s">
        <v>310</v>
      </c>
      <c r="L25" s="65" t="s">
        <v>311</v>
      </c>
      <c r="M25" s="65" t="s">
        <v>323</v>
      </c>
      <c r="O25" s="65"/>
      <c r="P25" s="65" t="s">
        <v>308</v>
      </c>
      <c r="Q25" s="65" t="s">
        <v>325</v>
      </c>
      <c r="R25" s="65" t="s">
        <v>321</v>
      </c>
      <c r="S25" s="65" t="s">
        <v>311</v>
      </c>
      <c r="T25" s="65" t="s">
        <v>278</v>
      </c>
      <c r="V25" s="65"/>
      <c r="W25" s="65" t="s">
        <v>308</v>
      </c>
      <c r="X25" s="65" t="s">
        <v>309</v>
      </c>
      <c r="Y25" s="65" t="s">
        <v>310</v>
      </c>
      <c r="Z25" s="65" t="s">
        <v>311</v>
      </c>
      <c r="AA25" s="65" t="s">
        <v>278</v>
      </c>
      <c r="AC25" s="65"/>
      <c r="AD25" s="65" t="s">
        <v>308</v>
      </c>
      <c r="AE25" s="65" t="s">
        <v>309</v>
      </c>
      <c r="AF25" s="65" t="s">
        <v>321</v>
      </c>
      <c r="AG25" s="65" t="s">
        <v>311</v>
      </c>
      <c r="AH25" s="65" t="s">
        <v>278</v>
      </c>
      <c r="AJ25" s="65"/>
      <c r="AK25" s="65" t="s">
        <v>308</v>
      </c>
      <c r="AL25" s="65" t="s">
        <v>334</v>
      </c>
      <c r="AM25" s="65" t="s">
        <v>310</v>
      </c>
      <c r="AN25" s="65" t="s">
        <v>311</v>
      </c>
      <c r="AO25" s="65" t="s">
        <v>278</v>
      </c>
      <c r="AQ25" s="65"/>
      <c r="AR25" s="65" t="s">
        <v>308</v>
      </c>
      <c r="AS25" s="65" t="s">
        <v>335</v>
      </c>
      <c r="AT25" s="65" t="s">
        <v>310</v>
      </c>
      <c r="AU25" s="65" t="s">
        <v>311</v>
      </c>
      <c r="AV25" s="65" t="s">
        <v>278</v>
      </c>
      <c r="AX25" s="65"/>
      <c r="AY25" s="65" t="s">
        <v>336</v>
      </c>
      <c r="AZ25" s="65" t="s">
        <v>325</v>
      </c>
      <c r="BA25" s="65" t="s">
        <v>310</v>
      </c>
      <c r="BB25" s="65" t="s">
        <v>311</v>
      </c>
      <c r="BC25" s="65" t="s">
        <v>278</v>
      </c>
      <c r="BE25" s="65"/>
      <c r="BF25" s="65" t="s">
        <v>308</v>
      </c>
      <c r="BG25" s="65" t="s">
        <v>309</v>
      </c>
      <c r="BH25" s="65" t="s">
        <v>321</v>
      </c>
      <c r="BI25" s="65" t="s">
        <v>312</v>
      </c>
      <c r="BJ25" s="65" t="s">
        <v>304</v>
      </c>
    </row>
    <row r="26" spans="1:62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188.96529000000001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1.5444555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1.5363895000000001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14.324820000000001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2.2407324000000002</v>
      </c>
      <c r="AJ26" s="65" t="s">
        <v>337</v>
      </c>
      <c r="AK26" s="65">
        <v>320</v>
      </c>
      <c r="AL26" s="65">
        <v>400</v>
      </c>
      <c r="AM26" s="65">
        <v>0</v>
      </c>
      <c r="AN26" s="65">
        <v>1000</v>
      </c>
      <c r="AO26" s="65">
        <v>544.03705000000002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5.4976963999999997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3.9513699999999998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5.6385702999999996</v>
      </c>
    </row>
    <row r="33" spans="1:68">
      <c r="A33" s="70" t="s">
        <v>338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>
      <c r="A34" s="69" t="s">
        <v>339</v>
      </c>
      <c r="B34" s="69"/>
      <c r="C34" s="69"/>
      <c r="D34" s="69"/>
      <c r="E34" s="69"/>
      <c r="F34" s="69"/>
      <c r="H34" s="69" t="s">
        <v>287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288</v>
      </c>
      <c r="W34" s="69"/>
      <c r="X34" s="69"/>
      <c r="Y34" s="69"/>
      <c r="Z34" s="69"/>
      <c r="AA34" s="69"/>
      <c r="AC34" s="69" t="s">
        <v>340</v>
      </c>
      <c r="AD34" s="69"/>
      <c r="AE34" s="69"/>
      <c r="AF34" s="69"/>
      <c r="AG34" s="69"/>
      <c r="AH34" s="69"/>
      <c r="AJ34" s="69" t="s">
        <v>341</v>
      </c>
      <c r="AK34" s="69"/>
      <c r="AL34" s="69"/>
      <c r="AM34" s="69"/>
      <c r="AN34" s="69"/>
      <c r="AO34" s="69"/>
    </row>
    <row r="35" spans="1:68">
      <c r="A35" s="65"/>
      <c r="B35" s="65" t="s">
        <v>308</v>
      </c>
      <c r="C35" s="65" t="s">
        <v>309</v>
      </c>
      <c r="D35" s="65" t="s">
        <v>310</v>
      </c>
      <c r="E35" s="65" t="s">
        <v>342</v>
      </c>
      <c r="F35" s="65" t="s">
        <v>278</v>
      </c>
      <c r="H35" s="65"/>
      <c r="I35" s="65" t="s">
        <v>322</v>
      </c>
      <c r="J35" s="65" t="s">
        <v>334</v>
      </c>
      <c r="K35" s="65" t="s">
        <v>310</v>
      </c>
      <c r="L35" s="65" t="s">
        <v>311</v>
      </c>
      <c r="M35" s="65" t="s">
        <v>278</v>
      </c>
      <c r="O35" s="65"/>
      <c r="P35" s="65" t="s">
        <v>308</v>
      </c>
      <c r="Q35" s="65" t="s">
        <v>309</v>
      </c>
      <c r="R35" s="65" t="s">
        <v>310</v>
      </c>
      <c r="S35" s="65" t="s">
        <v>311</v>
      </c>
      <c r="T35" s="65" t="s">
        <v>304</v>
      </c>
      <c r="V35" s="65"/>
      <c r="W35" s="65" t="s">
        <v>308</v>
      </c>
      <c r="X35" s="65" t="s">
        <v>334</v>
      </c>
      <c r="Y35" s="65" t="s">
        <v>310</v>
      </c>
      <c r="Z35" s="65" t="s">
        <v>311</v>
      </c>
      <c r="AA35" s="65" t="s">
        <v>304</v>
      </c>
      <c r="AC35" s="65"/>
      <c r="AD35" s="65" t="s">
        <v>322</v>
      </c>
      <c r="AE35" s="65" t="s">
        <v>309</v>
      </c>
      <c r="AF35" s="65" t="s">
        <v>313</v>
      </c>
      <c r="AG35" s="65" t="s">
        <v>311</v>
      </c>
      <c r="AH35" s="65" t="s">
        <v>278</v>
      </c>
      <c r="AJ35" s="65"/>
      <c r="AK35" s="65" t="s">
        <v>324</v>
      </c>
      <c r="AL35" s="65" t="s">
        <v>309</v>
      </c>
      <c r="AM35" s="65" t="s">
        <v>310</v>
      </c>
      <c r="AN35" s="65" t="s">
        <v>311</v>
      </c>
      <c r="AO35" s="65" t="s">
        <v>304</v>
      </c>
    </row>
    <row r="36" spans="1:68">
      <c r="A36" s="65" t="s">
        <v>17</v>
      </c>
      <c r="B36" s="65">
        <v>560</v>
      </c>
      <c r="C36" s="65">
        <v>800</v>
      </c>
      <c r="D36" s="65">
        <v>0</v>
      </c>
      <c r="E36" s="65">
        <v>2000</v>
      </c>
      <c r="F36" s="65">
        <v>426.5822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1166.7654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2812.6813999999999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3930.3723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158.02498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167.91296</v>
      </c>
    </row>
    <row r="43" spans="1:68">
      <c r="A43" s="70" t="s">
        <v>289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>
      <c r="A44" s="69" t="s">
        <v>343</v>
      </c>
      <c r="B44" s="69"/>
      <c r="C44" s="69"/>
      <c r="D44" s="69"/>
      <c r="E44" s="69"/>
      <c r="F44" s="69"/>
      <c r="H44" s="69" t="s">
        <v>290</v>
      </c>
      <c r="I44" s="69"/>
      <c r="J44" s="69"/>
      <c r="K44" s="69"/>
      <c r="L44" s="69"/>
      <c r="M44" s="69"/>
      <c r="O44" s="69" t="s">
        <v>291</v>
      </c>
      <c r="P44" s="69"/>
      <c r="Q44" s="69"/>
      <c r="R44" s="69"/>
      <c r="S44" s="69"/>
      <c r="T44" s="69"/>
      <c r="V44" s="69" t="s">
        <v>344</v>
      </c>
      <c r="W44" s="69"/>
      <c r="X44" s="69"/>
      <c r="Y44" s="69"/>
      <c r="Z44" s="69"/>
      <c r="AA44" s="69"/>
      <c r="AC44" s="69" t="s">
        <v>345</v>
      </c>
      <c r="AD44" s="69"/>
      <c r="AE44" s="69"/>
      <c r="AF44" s="69"/>
      <c r="AG44" s="69"/>
      <c r="AH44" s="69"/>
      <c r="AJ44" s="69" t="s">
        <v>292</v>
      </c>
      <c r="AK44" s="69"/>
      <c r="AL44" s="69"/>
      <c r="AM44" s="69"/>
      <c r="AN44" s="69"/>
      <c r="AO44" s="69"/>
      <c r="AQ44" s="69" t="s">
        <v>293</v>
      </c>
      <c r="AR44" s="69"/>
      <c r="AS44" s="69"/>
      <c r="AT44" s="69"/>
      <c r="AU44" s="69"/>
      <c r="AV44" s="69"/>
      <c r="AX44" s="69" t="s">
        <v>346</v>
      </c>
      <c r="AY44" s="69"/>
      <c r="AZ44" s="69"/>
      <c r="BA44" s="69"/>
      <c r="BB44" s="69"/>
      <c r="BC44" s="69"/>
      <c r="BE44" s="69" t="s">
        <v>347</v>
      </c>
      <c r="BF44" s="69"/>
      <c r="BG44" s="69"/>
      <c r="BH44" s="69"/>
      <c r="BI44" s="69"/>
      <c r="BJ44" s="69"/>
    </row>
    <row r="45" spans="1:68">
      <c r="A45" s="65"/>
      <c r="B45" s="65" t="s">
        <v>308</v>
      </c>
      <c r="C45" s="65" t="s">
        <v>309</v>
      </c>
      <c r="D45" s="65" t="s">
        <v>321</v>
      </c>
      <c r="E45" s="65" t="s">
        <v>342</v>
      </c>
      <c r="F45" s="65" t="s">
        <v>278</v>
      </c>
      <c r="H45" s="65"/>
      <c r="I45" s="65" t="s">
        <v>308</v>
      </c>
      <c r="J45" s="65" t="s">
        <v>309</v>
      </c>
      <c r="K45" s="65" t="s">
        <v>321</v>
      </c>
      <c r="L45" s="65" t="s">
        <v>311</v>
      </c>
      <c r="M45" s="65" t="s">
        <v>278</v>
      </c>
      <c r="O45" s="65"/>
      <c r="P45" s="65" t="s">
        <v>308</v>
      </c>
      <c r="Q45" s="65" t="s">
        <v>309</v>
      </c>
      <c r="R45" s="65" t="s">
        <v>310</v>
      </c>
      <c r="S45" s="65" t="s">
        <v>312</v>
      </c>
      <c r="T45" s="65" t="s">
        <v>278</v>
      </c>
      <c r="V45" s="65"/>
      <c r="W45" s="65" t="s">
        <v>322</v>
      </c>
      <c r="X45" s="65" t="s">
        <v>309</v>
      </c>
      <c r="Y45" s="65" t="s">
        <v>310</v>
      </c>
      <c r="Z45" s="65" t="s">
        <v>311</v>
      </c>
      <c r="AA45" s="65" t="s">
        <v>323</v>
      </c>
      <c r="AC45" s="65"/>
      <c r="AD45" s="65" t="s">
        <v>324</v>
      </c>
      <c r="AE45" s="65" t="s">
        <v>325</v>
      </c>
      <c r="AF45" s="65" t="s">
        <v>310</v>
      </c>
      <c r="AG45" s="65" t="s">
        <v>326</v>
      </c>
      <c r="AH45" s="65" t="s">
        <v>323</v>
      </c>
      <c r="AJ45" s="65"/>
      <c r="AK45" s="65" t="s">
        <v>308</v>
      </c>
      <c r="AL45" s="65" t="s">
        <v>334</v>
      </c>
      <c r="AM45" s="65" t="s">
        <v>313</v>
      </c>
      <c r="AN45" s="65" t="s">
        <v>311</v>
      </c>
      <c r="AO45" s="65" t="s">
        <v>278</v>
      </c>
      <c r="AQ45" s="65"/>
      <c r="AR45" s="65" t="s">
        <v>324</v>
      </c>
      <c r="AS45" s="65" t="s">
        <v>309</v>
      </c>
      <c r="AT45" s="65" t="s">
        <v>310</v>
      </c>
      <c r="AU45" s="65" t="s">
        <v>311</v>
      </c>
      <c r="AV45" s="65" t="s">
        <v>304</v>
      </c>
      <c r="AX45" s="65"/>
      <c r="AY45" s="65" t="s">
        <v>308</v>
      </c>
      <c r="AZ45" s="65" t="s">
        <v>334</v>
      </c>
      <c r="BA45" s="65" t="s">
        <v>310</v>
      </c>
      <c r="BB45" s="65" t="s">
        <v>312</v>
      </c>
      <c r="BC45" s="65" t="s">
        <v>304</v>
      </c>
      <c r="BE45" s="65"/>
      <c r="BF45" s="65" t="s">
        <v>322</v>
      </c>
      <c r="BG45" s="65" t="s">
        <v>309</v>
      </c>
      <c r="BH45" s="65" t="s">
        <v>310</v>
      </c>
      <c r="BI45" s="65" t="s">
        <v>326</v>
      </c>
      <c r="BJ45" s="65" t="s">
        <v>278</v>
      </c>
    </row>
    <row r="46" spans="1:68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13.785056000000001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10.18144</v>
      </c>
      <c r="O46" s="65" t="s">
        <v>348</v>
      </c>
      <c r="P46" s="65">
        <v>600</v>
      </c>
      <c r="Q46" s="65">
        <v>800</v>
      </c>
      <c r="R46" s="65">
        <v>0</v>
      </c>
      <c r="S46" s="65">
        <v>10000</v>
      </c>
      <c r="T46" s="65">
        <v>1031.9177999999999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1.55225005E-2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3.9319518000000002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68.119649999999993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74.944466000000006</v>
      </c>
      <c r="AX46" s="65" t="s">
        <v>294</v>
      </c>
      <c r="AY46" s="65"/>
      <c r="AZ46" s="65"/>
      <c r="BA46" s="65"/>
      <c r="BB46" s="65"/>
      <c r="BC46" s="65"/>
      <c r="BE46" s="65" t="s">
        <v>349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11" sqref="E11"/>
    </sheetView>
  </sheetViews>
  <sheetFormatPr defaultRowHeight="16.5"/>
  <sheetData>
    <row r="1" spans="1:11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>
      <c r="A2" s="61" t="s">
        <v>350</v>
      </c>
      <c r="B2" s="61" t="s">
        <v>351</v>
      </c>
      <c r="C2" s="61" t="s">
        <v>352</v>
      </c>
      <c r="D2" s="61">
        <v>65</v>
      </c>
      <c r="E2" s="61">
        <v>2009.117</v>
      </c>
      <c r="F2" s="61">
        <v>344.54921999999999</v>
      </c>
      <c r="G2" s="61">
        <v>41.716476</v>
      </c>
      <c r="H2" s="61">
        <v>22.570791</v>
      </c>
      <c r="I2" s="61">
        <v>19.145685</v>
      </c>
      <c r="J2" s="61">
        <v>62.046030000000002</v>
      </c>
      <c r="K2" s="61">
        <v>34.407116000000002</v>
      </c>
      <c r="L2" s="61">
        <v>27.638912000000001</v>
      </c>
      <c r="M2" s="61">
        <v>28.995798000000001</v>
      </c>
      <c r="N2" s="61">
        <v>4.7978430000000003</v>
      </c>
      <c r="O2" s="61">
        <v>18.831413000000001</v>
      </c>
      <c r="P2" s="61">
        <v>1126.8406</v>
      </c>
      <c r="Q2" s="61">
        <v>17.953994999999999</v>
      </c>
      <c r="R2" s="61">
        <v>475.71280000000002</v>
      </c>
      <c r="S2" s="61">
        <v>129.49764999999999</v>
      </c>
      <c r="T2" s="61">
        <v>4154.5785999999998</v>
      </c>
      <c r="U2" s="61">
        <v>3.9966447000000001</v>
      </c>
      <c r="V2" s="61">
        <v>19.898306000000002</v>
      </c>
      <c r="W2" s="61">
        <v>287.67935</v>
      </c>
      <c r="X2" s="61">
        <v>188.96529000000001</v>
      </c>
      <c r="Y2" s="61">
        <v>1.5444555</v>
      </c>
      <c r="Z2" s="61">
        <v>1.5363895000000001</v>
      </c>
      <c r="AA2" s="61">
        <v>14.324820000000001</v>
      </c>
      <c r="AB2" s="61">
        <v>2.2407324000000002</v>
      </c>
      <c r="AC2" s="61">
        <v>544.03705000000002</v>
      </c>
      <c r="AD2" s="61">
        <v>5.4976963999999997</v>
      </c>
      <c r="AE2" s="61">
        <v>3.9513699999999998</v>
      </c>
      <c r="AF2" s="61">
        <v>5.6385702999999996</v>
      </c>
      <c r="AG2" s="61">
        <v>426.5822</v>
      </c>
      <c r="AH2" s="61">
        <v>227.38015999999999</v>
      </c>
      <c r="AI2" s="61">
        <v>199.20204000000001</v>
      </c>
      <c r="AJ2" s="61">
        <v>1166.7654</v>
      </c>
      <c r="AK2" s="61">
        <v>2812.6813999999999</v>
      </c>
      <c r="AL2" s="61">
        <v>158.02498</v>
      </c>
      <c r="AM2" s="61">
        <v>3930.3723</v>
      </c>
      <c r="AN2" s="61">
        <v>167.91296</v>
      </c>
      <c r="AO2" s="61">
        <v>13.785056000000001</v>
      </c>
      <c r="AP2" s="61">
        <v>10.338445999999999</v>
      </c>
      <c r="AQ2" s="61">
        <v>3.4466100000000002</v>
      </c>
      <c r="AR2" s="61">
        <v>10.18144</v>
      </c>
      <c r="AS2" s="61">
        <v>1031.9177999999999</v>
      </c>
      <c r="AT2" s="61">
        <v>1.55225005E-2</v>
      </c>
      <c r="AU2" s="61">
        <v>3.9319518000000002</v>
      </c>
      <c r="AV2" s="61">
        <v>68.119649999999993</v>
      </c>
      <c r="AW2" s="61">
        <v>74.944466000000006</v>
      </c>
      <c r="AX2" s="61">
        <v>0.12435725</v>
      </c>
      <c r="AY2" s="61">
        <v>0.6260095</v>
      </c>
      <c r="AZ2" s="61">
        <v>317.35340000000002</v>
      </c>
      <c r="BA2" s="61">
        <v>40.743716999999997</v>
      </c>
      <c r="BB2" s="61">
        <v>11.1106205</v>
      </c>
      <c r="BC2" s="61">
        <v>13.588025999999999</v>
      </c>
      <c r="BD2" s="61">
        <v>16.016994</v>
      </c>
      <c r="BE2" s="61">
        <v>1.2290114999999999</v>
      </c>
      <c r="BF2" s="61">
        <v>6.2512920000000003</v>
      </c>
      <c r="BG2" s="61">
        <v>3.4693620000000001E-3</v>
      </c>
      <c r="BH2" s="61">
        <v>2.9807545000000001E-2</v>
      </c>
      <c r="BI2" s="61">
        <v>2.2300233999999999E-2</v>
      </c>
      <c r="BJ2" s="61">
        <v>8.4773109999999999E-2</v>
      </c>
      <c r="BK2" s="61">
        <v>2.6687400000000001E-4</v>
      </c>
      <c r="BL2" s="61">
        <v>0.20634937</v>
      </c>
      <c r="BM2" s="61">
        <v>2.2357426</v>
      </c>
      <c r="BN2" s="61">
        <v>0.56458752999999995</v>
      </c>
      <c r="BO2" s="61">
        <v>37.102862999999999</v>
      </c>
      <c r="BP2" s="61">
        <v>6.2678710000000004</v>
      </c>
      <c r="BQ2" s="61">
        <v>12.230394</v>
      </c>
      <c r="BR2" s="61">
        <v>50.860045999999997</v>
      </c>
      <c r="BS2" s="61">
        <v>20.313327999999998</v>
      </c>
      <c r="BT2" s="61">
        <v>6.2179010000000003</v>
      </c>
      <c r="BU2" s="61">
        <v>0.40872005</v>
      </c>
      <c r="BV2" s="61">
        <v>3.8366232E-2</v>
      </c>
      <c r="BW2" s="61">
        <v>0.46265097999999999</v>
      </c>
      <c r="BX2" s="61">
        <v>0.80586725000000003</v>
      </c>
      <c r="BY2" s="61">
        <v>0.10026562</v>
      </c>
      <c r="BZ2" s="61">
        <v>6.8621470000000001E-4</v>
      </c>
      <c r="CA2" s="61">
        <v>1.1005605000000001</v>
      </c>
      <c r="CB2" s="61">
        <v>2.0676458000000002E-2</v>
      </c>
      <c r="CC2" s="61">
        <v>4.3376169999999999E-2</v>
      </c>
      <c r="CD2" s="61">
        <v>0.71449393000000005</v>
      </c>
      <c r="CE2" s="61">
        <v>8.8712230000000003E-2</v>
      </c>
      <c r="CF2" s="61">
        <v>0.32042967999999999</v>
      </c>
      <c r="CG2" s="61">
        <v>0</v>
      </c>
      <c r="CH2" s="61">
        <v>2.2339926999999999E-2</v>
      </c>
      <c r="CI2" s="61">
        <v>0</v>
      </c>
      <c r="CJ2" s="61">
        <v>1.4937339000000001</v>
      </c>
      <c r="CK2" s="61">
        <v>1.4167712000000001E-2</v>
      </c>
      <c r="CL2" s="61">
        <v>3.4613062999999999</v>
      </c>
      <c r="CM2" s="61">
        <v>1.8499445000000001</v>
      </c>
      <c r="CN2" s="61">
        <v>2070.4893000000002</v>
      </c>
      <c r="CO2" s="61">
        <v>3709.288</v>
      </c>
      <c r="CP2" s="61">
        <v>2203.7048</v>
      </c>
      <c r="CQ2" s="61">
        <v>739.28700000000003</v>
      </c>
      <c r="CR2" s="61">
        <v>401.21911999999998</v>
      </c>
      <c r="CS2" s="61">
        <v>388.29849999999999</v>
      </c>
      <c r="CT2" s="61">
        <v>2101.8735000000001</v>
      </c>
      <c r="CU2" s="61">
        <v>1312.5536999999999</v>
      </c>
      <c r="CV2" s="61">
        <v>1244.5011</v>
      </c>
      <c r="CW2" s="61">
        <v>1491.7451000000001</v>
      </c>
      <c r="CX2" s="61">
        <v>439.80119999999999</v>
      </c>
      <c r="CY2" s="61">
        <v>2583.0106999999998</v>
      </c>
      <c r="CZ2" s="61">
        <v>1261.9297999999999</v>
      </c>
      <c r="DA2" s="61">
        <v>3097.3766999999998</v>
      </c>
      <c r="DB2" s="61">
        <v>2920.6628000000001</v>
      </c>
      <c r="DC2" s="61">
        <v>4774.5834999999997</v>
      </c>
      <c r="DD2" s="61">
        <v>7486.9080000000004</v>
      </c>
      <c r="DE2" s="61">
        <v>1625.2750000000001</v>
      </c>
      <c r="DF2" s="61">
        <v>3297.0504999999998</v>
      </c>
      <c r="DG2" s="61">
        <v>1822.1447000000001</v>
      </c>
      <c r="DH2" s="61">
        <v>33.683579999999999</v>
      </c>
      <c r="DI2" s="61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40.743716999999997</v>
      </c>
      <c r="B6">
        <f>BB2</f>
        <v>11.1106205</v>
      </c>
      <c r="C6">
        <f>BC2</f>
        <v>13.588025999999999</v>
      </c>
      <c r="D6">
        <f>BD2</f>
        <v>16.016994</v>
      </c>
    </row>
    <row r="7" spans="1:11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G5" sqref="G5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>
      <c r="A2" s="54" t="s">
        <v>255</v>
      </c>
      <c r="B2" s="55">
        <v>20023</v>
      </c>
      <c r="C2" s="56">
        <f ca="1">YEAR(TODAY())-YEAR(B2)+IF(TODAY()&gt;=DATE(YEAR(TODAY()),MONTH(B2),DAY(B2)),0,-1)</f>
        <v>65</v>
      </c>
      <c r="E2" s="52">
        <v>161.30000000000001</v>
      </c>
      <c r="F2" s="53" t="s">
        <v>39</v>
      </c>
      <c r="G2" s="52">
        <v>53.6</v>
      </c>
      <c r="H2" s="51" t="s">
        <v>41</v>
      </c>
      <c r="I2" s="72">
        <f>ROUND(G3/E3^2,1)</f>
        <v>20.6</v>
      </c>
    </row>
    <row r="3" spans="1:9">
      <c r="E3" s="51">
        <f>E2/100</f>
        <v>1.6130000000000002</v>
      </c>
      <c r="F3" s="51" t="s">
        <v>40</v>
      </c>
      <c r="G3" s="51">
        <f>G2</f>
        <v>53.6</v>
      </c>
      <c r="H3" s="51" t="s">
        <v>41</v>
      </c>
      <c r="I3" s="72"/>
    </row>
    <row r="4" spans="1:9">
      <c r="A4" t="s">
        <v>273</v>
      </c>
    </row>
    <row r="5" spans="1:9">
      <c r="B5" s="60">
        <v>44028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abSelected="1"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E2" s="74" t="str">
        <f>'DRIs DATA'!B1</f>
        <v>(설문지 : FFQ 95문항 설문지, 사용자 : 황숙희, ID : H1900295)</v>
      </c>
      <c r="F2" s="74"/>
      <c r="G2" s="74"/>
      <c r="H2" s="74"/>
      <c r="I2" s="74"/>
      <c r="J2" s="74"/>
    </row>
    <row r="3" spans="1:14" ht="8.1" customHeight="1"/>
    <row r="4" spans="1:14">
      <c r="K4" t="s">
        <v>2</v>
      </c>
      <c r="L4" t="str">
        <f>'DRIs DATA'!H1</f>
        <v>2020년 07월 17일 16:21:12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6" customFormat="1"/>
    <row r="70" spans="1:14" s="46" customFormat="1"/>
    <row r="71" spans="1:14" ht="26.25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0" sqref="W10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>
      <c r="A5" s="6"/>
      <c r="B5" s="146" t="s">
        <v>295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>
      <c r="C10" s="152" t="s">
        <v>30</v>
      </c>
      <c r="D10" s="152"/>
      <c r="E10" s="153"/>
      <c r="F10" s="156">
        <f>'개인정보 및 신체계측 입력'!B5</f>
        <v>44028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>
      <c r="C12" s="152" t="s">
        <v>32</v>
      </c>
      <c r="D12" s="152"/>
      <c r="E12" s="153"/>
      <c r="F12" s="137">
        <f ca="1">'개인정보 및 신체계측 입력'!C2</f>
        <v>65</v>
      </c>
      <c r="G12" s="137"/>
      <c r="H12" s="137"/>
      <c r="I12" s="137"/>
      <c r="K12" s="128">
        <f>'개인정보 및 신체계측 입력'!E2</f>
        <v>161.30000000000001</v>
      </c>
      <c r="L12" s="129"/>
      <c r="M12" s="122">
        <f>'개인정보 및 신체계측 입력'!G2</f>
        <v>53.6</v>
      </c>
      <c r="N12" s="123"/>
      <c r="O12" s="118" t="s">
        <v>271</v>
      </c>
      <c r="P12" s="112"/>
      <c r="Q12" s="115">
        <f>'개인정보 및 신체계측 입력'!I2</f>
        <v>20.6</v>
      </c>
      <c r="R12" s="115"/>
      <c r="S12" s="115"/>
    </row>
    <row r="13" spans="1:19" ht="18" customHeight="1" thickBot="1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>
      <c r="C14" s="154" t="s">
        <v>31</v>
      </c>
      <c r="D14" s="154"/>
      <c r="E14" s="155"/>
      <c r="F14" s="116" t="str">
        <f>MID('DRIs DATA'!B1,28,3)</f>
        <v>황숙희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76.855000000000004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9.3049999999999997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13.84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9.6999999999999993</v>
      </c>
      <c r="L72" s="36" t="s">
        <v>53</v>
      </c>
      <c r="M72" s="36">
        <f>ROUND('DRIs DATA'!K8,1)</f>
        <v>3.5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>
      <c r="B94" s="89" t="s">
        <v>171</v>
      </c>
      <c r="C94" s="87"/>
      <c r="D94" s="87"/>
      <c r="E94" s="87"/>
      <c r="F94" s="90">
        <f>ROUND('DRIs DATA'!F16/'DRIs DATA'!C16*100,2)</f>
        <v>63.43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165.82</v>
      </c>
      <c r="R94" s="87" t="s">
        <v>167</v>
      </c>
      <c r="S94" s="87"/>
      <c r="T94" s="88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>
      <c r="B121" s="43" t="s">
        <v>171</v>
      </c>
      <c r="C121" s="16"/>
      <c r="D121" s="16"/>
      <c r="E121" s="15"/>
      <c r="F121" s="90">
        <f>ROUND('DRIs DATA'!F26/'DRIs DATA'!C26*100,2)</f>
        <v>188.97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149.38</v>
      </c>
      <c r="R121" s="87" t="s">
        <v>166</v>
      </c>
      <c r="S121" s="87"/>
      <c r="T121" s="88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>
      <c r="B172" s="42" t="s">
        <v>171</v>
      </c>
      <c r="C172" s="20"/>
      <c r="D172" s="20"/>
      <c r="E172" s="6"/>
      <c r="F172" s="90">
        <f>ROUND('DRIs DATA'!F36/'DRIs DATA'!C36*100,2)</f>
        <v>53.32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187.51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>
      <c r="B197" s="42" t="s">
        <v>171</v>
      </c>
      <c r="C197" s="20"/>
      <c r="D197" s="20"/>
      <c r="E197" s="6"/>
      <c r="F197" s="90">
        <f>ROUND('DRIs DATA'!F46/'DRIs DATA'!C46*100,2)</f>
        <v>137.85</v>
      </c>
      <c r="G197" s="90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>
      <c r="K205" s="10"/>
    </row>
    <row r="206" spans="2:20" ht="18" customHeight="1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1600</v>
      </c>
      <c r="J209" s="6" t="s">
        <v>189</v>
      </c>
      <c r="K209" s="6"/>
      <c r="L209" s="6"/>
      <c r="M209" s="6"/>
      <c r="N209" s="6"/>
    </row>
    <row r="210" spans="2:14" ht="18" customHeight="1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jinhee</cp:lastModifiedBy>
  <cp:lastPrinted>2020-07-30T01:17:37Z</cp:lastPrinted>
  <dcterms:created xsi:type="dcterms:W3CDTF">2015-06-13T08:19:18Z</dcterms:created>
  <dcterms:modified xsi:type="dcterms:W3CDTF">2020-07-30T01:17:41Z</dcterms:modified>
</cp:coreProperties>
</file>