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14370" windowHeight="681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<sst xmlns="http://schemas.openxmlformats.org/spreadsheetml/2006/main" count="692" uniqueCount="283">
  <si>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</si>
  <si>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</si>
  <si>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</si>
  <si>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</si>
  <si>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</si>
  <si>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</si>
  <si>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</si>
  <si>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</si>
  <si>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</si>
  <si>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</si>
  <si>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</si>
  <si>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</si>
  <si>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</si>
  <si>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</si>
  <si>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</si>
  <si>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</si>
  <si>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</si>
  <si>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</si>
  <si>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</si>
  <si>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</si>
  <si>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</si>
  <si>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</si>
  <si>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</si>
  <si>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</si>
  <si>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</si>
  <si>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</si>
  <si>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</si>
  <si>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</si>
  <si>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</si>
  <si>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</si>
  <si>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</si>
  <si>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</si>
  <si>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</si>
  <si>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</si>
  <si>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</si>
  <si>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</si>
  <si>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</si>
  <si>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</si>
  <si>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</si>
  <si>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</si>
  <si>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</si>
  <si>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</si>
  <si>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</si>
  <si>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</si>
  <si>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</si>
  <si>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</si>
  <si>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</si>
  <si>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</si>
  <si>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</si>
  <si>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</si>
  <si>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</si>
  <si>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</si>
  <si>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</si>
  <si>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</si>
  <si>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</si>
  <si>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</si>
  <si>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</si>
  <si>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</si>
  <si>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</si>
  <si>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</si>
  <si>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</si>
  <si>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</si>
  <si>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</si>
  <si>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</si>
  <si>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</si>
  <si>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</si>
  <si>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</si>
  <si>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</si>
  <si>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</si>
  <si>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</si>
  <si>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</si>
  <si>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</si>
  <si>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</si>
  <si>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</si>
  <si>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</si>
  <si>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</si>
  <si>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</si>
  <si>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</si>
  <si>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</si>
  <si>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</si>
  <si>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</si>
  <si>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</si>
  <si>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</si>
  <si>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</si>
  <si>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</si>
  <si>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</si>
  <si>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</si>
  <si>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</si>
  <si>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</si>
  <si>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</si>
  <si>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</si>
  <si>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</si>
  <si>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</si>
  <si>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</si>
  <si>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</si>
  <si>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</si>
  <si>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</si>
  <si>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</si>
  <si>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</si>
  <si>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</si>
  <si>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</si>
  <si>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</si>
  <si>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</si>
  <si>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</si>
  <si>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</si>
  <si>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</si>
  <si>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</si>
  <si>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</si>
  <si>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</si>
  <si>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</si>
  <si>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</si>
  <si>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</si>
  <si>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</si>
  <si>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</si>
  <si>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</si>
  <si>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</si>
  <si>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</si>
  <si>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</si>
  <si>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</si>
  <si>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</si>
  <si>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</si>
  <si>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</si>
  <si>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</si>
  <si>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</si>
  <si>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</si>
  <si>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</si>
  <si>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</si>
  <si>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</si>
  <si>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</si>
  <si>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</si>
  <si>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</si>
  <si>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</si>
  <si>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</si>
  <si>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</si>
  <si>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</si>
  <si>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</si>
  <si>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</si>
  <si>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</si>
  <si>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</si>
  <si>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</si>
  <si>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</si>
  <si>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</si>
  <si>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</si>
  <si>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</si>
  <si>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</si>
  <si>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</si>
  <si>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</si>
  <si>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</si>
  <si>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</si>
  <si>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</si>
  <si>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</si>
  <si>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</si>
  <si>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</si>
  <si>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</si>
  <si>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</si>
  <si>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</si>
  <si>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</si>
  <si>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</si>
  <si>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</si>
  <si>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</si>
  <si>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</si>
  <si>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</si>
  <si>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</si>
  <si>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</si>
  <si>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</si>
  <si>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</si>
  <si>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</si>
  <si>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</si>
  <si>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</si>
  <si>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</si>
  <si>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</si>
  <si>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</si>
  <si>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</si>
  <si>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</si>
  <si>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</si>
  <si>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</si>
  <si>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</si>
  <si>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</si>
  <si>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</si>
  <si>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</si>
  <si>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</si>
  <si>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</si>
  <si>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</si>
  <si>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</si>
  <si>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</si>
  <si>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</si>
  <si>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</si>
  <si>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</si>
  <si>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</si>
  <si>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</si>
  <si>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</si>
  <si>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</si>
  <si>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</si>
  <si>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</si>
  <si>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</si>
  <si>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</si>
  <si>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</si>
  <si>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</si>
  <si>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</si>
  <si>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</si>
  <si>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</si>
  <si>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</si>
  <si>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</si>
  <si>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</si>
  <si>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</si>
  <si>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</si>
  <si>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</si>
  <si>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</si>
  <si>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</si>
  <si>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</si>
  <si>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</si>
  <si>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</si>
  <si>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</si>
  <si>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</si>
  <si>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</si>
  <si>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</si>
  <si>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</si>
  <si>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</si>
  <si>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</si>
  <si>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</si>
  <si>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</si>
  <si>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</si>
  <si>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</si>
  <si>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</si>
  <si>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</si>
  <si>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</si>
  <si>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</si>
  <si>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</si>
  <si>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</si>
  <si>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</si>
  <si>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</si>
  <si>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</si>
  <si>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</si>
  <si>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</si>
  <si>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</si>
  <si>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</si>
  <si>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</si>
  <si>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</si>
  <si>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</si>
  <si>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</si>
  <si>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</si>
  <si>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</si>
  <si>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</si>
  <si>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</si>
  <si>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</si>
  <si>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</si>
  <si>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</si>
  <si>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</si>
  <si>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</si>
  <si>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</si>
  <si>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</si>
  <si>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</si>
  <si>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</si>
  <si>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</si>
  <si>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</si>
  <si>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</si>
  <si>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</si>
  <si>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</si>
  <si>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</si>
  <si>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</si>
  <si>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</si>
  <si>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</si>
  <si>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</si>
  <si>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</si>
  <si>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</si>
  <si>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</si>
  <si>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</si>
  <si>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</si>
  <si>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</si>
  <si>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</si>
  <si>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</si>
  <si>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</si>
  <si>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</si>
  <si>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</si>
  <si>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</si>
  <si>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</si>
  <si>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</si>
  <si>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이경미, ID : H1900361)</t>
  </si>
  <si>
    <t>출력시각</t>
  </si>
  <si>
    <t>2020년 11월 27일 15:56:38</t>
  </si>
  <si>
    <t>H1900361</t>
  </si>
  <si>
    <t>이경미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</si>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</sst>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83.70402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379672"/>
        <c:axId val="185953840"/>
      </c:barChart>
      <c:catAx>
        <c:axId val="47337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953840"/>
        <c:crosses val="autoZero"/>
        <c:auto val="1"/>
        <c:lblAlgn val="ctr"/>
        <c:lblOffset val="100"/>
        <c:noMultiLvlLbl val="0"/>
      </c:catAx>
      <c:valAx>
        <c:axId val="185953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379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2.7663255000000002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465720"/>
        <c:axId val="474468464"/>
      </c:barChart>
      <c:catAx>
        <c:axId val="474465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468464"/>
        <c:crosses val="autoZero"/>
        <c:auto val="1"/>
        <c:lblAlgn val="ctr"/>
        <c:lblOffset val="100"/>
        <c:noMultiLvlLbl val="0"/>
      </c:catAx>
      <c:valAx>
        <c:axId val="474468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465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1.5955557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468072"/>
        <c:axId val="474469248"/>
      </c:barChart>
      <c:catAx>
        <c:axId val="474468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469248"/>
        <c:crosses val="autoZero"/>
        <c:auto val="1"/>
        <c:lblAlgn val="ctr"/>
        <c:lblOffset val="100"/>
        <c:noMultiLvlLbl val="0"/>
      </c:catAx>
      <c:valAx>
        <c:axId val="474469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468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1361.4093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466504"/>
        <c:axId val="474465328"/>
      </c:barChart>
      <c:catAx>
        <c:axId val="474466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465328"/>
        <c:crosses val="autoZero"/>
        <c:auto val="1"/>
        <c:lblAlgn val="ctr"/>
        <c:lblOffset val="100"/>
        <c:noMultiLvlLbl val="0"/>
      </c:catAx>
      <c:valAx>
        <c:axId val="474465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466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4096.3554999999997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466896"/>
        <c:axId val="474461800"/>
      </c:barChart>
      <c:catAx>
        <c:axId val="47446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461800"/>
        <c:crosses val="autoZero"/>
        <c:auto val="1"/>
        <c:lblAlgn val="ctr"/>
        <c:lblOffset val="100"/>
        <c:noMultiLvlLbl val="0"/>
      </c:catAx>
      <c:valAx>
        <c:axId val="4744618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46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104.41234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462976"/>
        <c:axId val="474463368"/>
      </c:barChart>
      <c:catAx>
        <c:axId val="47446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463368"/>
        <c:crosses val="autoZero"/>
        <c:auto val="1"/>
        <c:lblAlgn val="ctr"/>
        <c:lblOffset val="100"/>
        <c:noMultiLvlLbl val="0"/>
      </c:catAx>
      <c:valAx>
        <c:axId val="474463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46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161.84106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657600"/>
        <c:axId val="474652896"/>
      </c:barChart>
      <c:catAx>
        <c:axId val="47465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652896"/>
        <c:crosses val="autoZero"/>
        <c:auto val="1"/>
        <c:lblAlgn val="ctr"/>
        <c:lblOffset val="100"/>
        <c:noMultiLvlLbl val="0"/>
      </c:catAx>
      <c:valAx>
        <c:axId val="47465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65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13.592999000000001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652112"/>
        <c:axId val="474656816"/>
      </c:barChart>
      <c:catAx>
        <c:axId val="47465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656816"/>
        <c:crosses val="autoZero"/>
        <c:auto val="1"/>
        <c:lblAlgn val="ctr"/>
        <c:lblOffset val="100"/>
        <c:noMultiLvlLbl val="0"/>
      </c:catAx>
      <c:valAx>
        <c:axId val="474656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65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850.10730000000001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654856"/>
        <c:axId val="474655248"/>
      </c:barChart>
      <c:catAx>
        <c:axId val="474654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655248"/>
        <c:crosses val="autoZero"/>
        <c:auto val="1"/>
        <c:lblAlgn val="ctr"/>
        <c:lblOffset val="100"/>
        <c:noMultiLvlLbl val="0"/>
      </c:catAx>
      <c:valAx>
        <c:axId val="4746552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654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1.1222696000000001E-2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653288"/>
        <c:axId val="474653680"/>
      </c:barChart>
      <c:catAx>
        <c:axId val="47465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653680"/>
        <c:crosses val="autoZero"/>
        <c:auto val="1"/>
        <c:lblAlgn val="ctr"/>
        <c:lblOffset val="100"/>
        <c:noMultiLvlLbl val="0"/>
      </c:catAx>
      <c:valAx>
        <c:axId val="47465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65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3.7045555000000001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657208"/>
        <c:axId val="474655640"/>
      </c:barChart>
      <c:catAx>
        <c:axId val="47465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655640"/>
        <c:crosses val="autoZero"/>
        <c:auto val="1"/>
        <c:lblAlgn val="ctr"/>
        <c:lblOffset val="100"/>
        <c:noMultiLvlLbl val="0"/>
      </c:catAx>
      <c:valAx>
        <c:axId val="474655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65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37.594850000000001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557016"/>
        <c:axId val="473557408"/>
      </c:barChart>
      <c:catAx>
        <c:axId val="473557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557408"/>
        <c:crosses val="autoZero"/>
        <c:auto val="1"/>
        <c:lblAlgn val="ctr"/>
        <c:lblOffset val="100"/>
        <c:noMultiLvlLbl val="0"/>
      </c:catAx>
      <c:valAx>
        <c:axId val="473557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55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320.24720000000002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654464"/>
        <c:axId val="474656032"/>
      </c:barChart>
      <c:catAx>
        <c:axId val="47465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656032"/>
        <c:crosses val="autoZero"/>
        <c:auto val="1"/>
        <c:lblAlgn val="ctr"/>
        <c:lblOffset val="100"/>
        <c:noMultiLvlLbl val="0"/>
      </c:catAx>
      <c:valAx>
        <c:axId val="47465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65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90.108699999999999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657992"/>
        <c:axId val="474656424"/>
      </c:barChart>
      <c:catAx>
        <c:axId val="474657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656424"/>
        <c:crosses val="autoZero"/>
        <c:auto val="1"/>
        <c:lblAlgn val="ctr"/>
        <c:lblOffset val="100"/>
        <c:noMultiLvlLbl val="0"/>
      </c:catAx>
      <c:valAx>
        <c:axId val="474656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657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10.46</c:v>
                </c:pt>
                <c:pt idx="1">
                  <c:v>21.843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5366224"/>
        <c:axId val="475362304"/>
      </c:barChart>
      <c:catAx>
        <c:axId val="47536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362304"/>
        <c:crosses val="autoZero"/>
        <c:auto val="1"/>
        <c:lblAlgn val="ctr"/>
        <c:lblOffset val="100"/>
        <c:noMultiLvlLbl val="0"/>
      </c:catAx>
      <c:valAx>
        <c:axId val="475362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36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13.288755</c:v>
                </c:pt>
                <c:pt idx="1">
                  <c:v>16.214656999999999</c:v>
                </c:pt>
                <c:pt idx="2">
                  <c:v>19.214777000000002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888.1146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361128"/>
        <c:axId val="475364264"/>
      </c:barChart>
      <c:catAx>
        <c:axId val="47536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364264"/>
        <c:crosses val="autoZero"/>
        <c:auto val="1"/>
        <c:lblAlgn val="ctr"/>
        <c:lblOffset val="100"/>
        <c:noMultiLvlLbl val="0"/>
      </c:catAx>
      <c:valAx>
        <c:axId val="475364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361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24.316675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365440"/>
        <c:axId val="475367400"/>
      </c:barChart>
      <c:catAx>
        <c:axId val="47536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367400"/>
        <c:crosses val="autoZero"/>
        <c:auto val="1"/>
        <c:lblAlgn val="ctr"/>
        <c:lblOffset val="100"/>
        <c:noMultiLvlLbl val="0"/>
      </c:catAx>
      <c:valAx>
        <c:axId val="47536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36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67.519000000000005</c:v>
                </c:pt>
                <c:pt idx="1">
                  <c:v>12.423999999999999</c:v>
                </c:pt>
                <c:pt idx="2">
                  <c:v>20.058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5361912"/>
        <c:axId val="475367792"/>
      </c:barChart>
      <c:catAx>
        <c:axId val="47536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367792"/>
        <c:crosses val="autoZero"/>
        <c:auto val="1"/>
        <c:lblAlgn val="ctr"/>
        <c:lblOffset val="100"/>
        <c:noMultiLvlLbl val="0"/>
      </c:catAx>
      <c:valAx>
        <c:axId val="47536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361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1915.5844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368184"/>
        <c:axId val="475361520"/>
      </c:barChart>
      <c:catAx>
        <c:axId val="47536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361520"/>
        <c:crosses val="autoZero"/>
        <c:auto val="1"/>
        <c:lblAlgn val="ctr"/>
        <c:lblOffset val="100"/>
        <c:noMultiLvlLbl val="0"/>
      </c:catAx>
      <c:valAx>
        <c:axId val="475361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368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159.85585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362696"/>
        <c:axId val="475363088"/>
      </c:barChart>
      <c:catAx>
        <c:axId val="475362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363088"/>
        <c:crosses val="autoZero"/>
        <c:auto val="1"/>
        <c:lblAlgn val="ctr"/>
        <c:lblOffset val="100"/>
        <c:noMultiLvlLbl val="0"/>
      </c:catAx>
      <c:valAx>
        <c:axId val="475363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362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681.9751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071392"/>
        <c:axId val="476072960"/>
      </c:barChart>
      <c:catAx>
        <c:axId val="47607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072960"/>
        <c:crosses val="autoZero"/>
        <c:auto val="1"/>
        <c:lblAlgn val="ctr"/>
        <c:lblOffset val="100"/>
        <c:noMultiLvlLbl val="0"/>
      </c:catAx>
      <c:valAx>
        <c:axId val="476072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07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3.7184172000000002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554272"/>
        <c:axId val="473550744"/>
      </c:barChart>
      <c:catAx>
        <c:axId val="4735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550744"/>
        <c:crosses val="autoZero"/>
        <c:auto val="1"/>
        <c:lblAlgn val="ctr"/>
        <c:lblOffset val="100"/>
        <c:noMultiLvlLbl val="0"/>
      </c:catAx>
      <c:valAx>
        <c:axId val="473550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55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8545.4750000000004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070216"/>
        <c:axId val="476074136"/>
      </c:barChart>
      <c:catAx>
        <c:axId val="476070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074136"/>
        <c:crosses val="autoZero"/>
        <c:auto val="1"/>
        <c:lblAlgn val="ctr"/>
        <c:lblOffset val="100"/>
        <c:noMultiLvlLbl val="0"/>
      </c:catAx>
      <c:valAx>
        <c:axId val="476074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070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21.726749999999999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068256"/>
        <c:axId val="476072176"/>
      </c:barChart>
      <c:catAx>
        <c:axId val="47606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072176"/>
        <c:crosses val="autoZero"/>
        <c:auto val="1"/>
        <c:lblAlgn val="ctr"/>
        <c:lblOffset val="100"/>
        <c:noMultiLvlLbl val="0"/>
      </c:catAx>
      <c:valAx>
        <c:axId val="476072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06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2.5702758000000001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067472"/>
        <c:axId val="476070608"/>
      </c:barChart>
      <c:catAx>
        <c:axId val="47606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070608"/>
        <c:crosses val="autoZero"/>
        <c:auto val="1"/>
        <c:lblAlgn val="ctr"/>
        <c:lblOffset val="100"/>
        <c:noMultiLvlLbl val="0"/>
      </c:catAx>
      <c:valAx>
        <c:axId val="476070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06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432.50153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551136"/>
        <c:axId val="473551528"/>
      </c:barChart>
      <c:catAx>
        <c:axId val="47355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551528"/>
        <c:crosses val="autoZero"/>
        <c:auto val="1"/>
        <c:lblAlgn val="ctr"/>
        <c:lblOffset val="100"/>
        <c:noMultiLvlLbl val="0"/>
      </c:catAx>
      <c:valAx>
        <c:axId val="47355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55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1.7329273999999999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554664"/>
        <c:axId val="473555056"/>
      </c:barChart>
      <c:catAx>
        <c:axId val="473554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555056"/>
        <c:crosses val="autoZero"/>
        <c:auto val="1"/>
        <c:lblAlgn val="ctr"/>
        <c:lblOffset val="100"/>
        <c:noMultiLvlLbl val="0"/>
      </c:catAx>
      <c:valAx>
        <c:axId val="473555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554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18.453945000000001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553880"/>
        <c:axId val="473555840"/>
      </c:barChart>
      <c:catAx>
        <c:axId val="473553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555840"/>
        <c:crosses val="autoZero"/>
        <c:auto val="1"/>
        <c:lblAlgn val="ctr"/>
        <c:lblOffset val="100"/>
        <c:noMultiLvlLbl val="0"/>
      </c:catAx>
      <c:valAx>
        <c:axId val="473555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553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2.5702758000000001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551920"/>
        <c:axId val="473552312"/>
      </c:barChart>
      <c:catAx>
        <c:axId val="47355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552312"/>
        <c:crosses val="autoZero"/>
        <c:auto val="1"/>
        <c:lblAlgn val="ctr"/>
        <c:lblOffset val="100"/>
        <c:noMultiLvlLbl val="0"/>
      </c:catAx>
      <c:valAx>
        <c:axId val="473552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55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785.92520000000002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556232"/>
        <c:axId val="474464936"/>
      </c:barChart>
      <c:catAx>
        <c:axId val="473556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464936"/>
        <c:crosses val="autoZero"/>
        <c:auto val="1"/>
        <c:lblAlgn val="ctr"/>
        <c:lblOffset val="100"/>
        <c:noMultiLvlLbl val="0"/>
      </c:catAx>
      <c:valAx>
        <c:axId val="474464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556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12.990226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463760"/>
        <c:axId val="474467288"/>
      </c:barChart>
      <c:catAx>
        <c:axId val="47446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467288"/>
        <c:crosses val="autoZero"/>
        <c:auto val="1"/>
        <c:lblAlgn val="ctr"/>
        <c:lblOffset val="100"/>
        <c:noMultiLvlLbl val="0"/>
      </c:catAx>
      <c:valAx>
        <c:axId val="474467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46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이경미, ID : H1900361)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27일 15:56:38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6" t="s">
        <v>56</v>
      </c>
      <c r="B4" s="66"/>
      <c r="C4" s="66"/>
      <c r="D4" s="46"/>
      <c r="E4" s="63" t="s">
        <v>198</v>
      </c>
      <c r="F4" s="64"/>
      <c r="G4" s="64"/>
      <c r="H4" s="65"/>
      <c r="I4" s="46"/>
      <c r="J4" s="63" t="s">
        <v>199</v>
      </c>
      <c r="K4" s="64"/>
      <c r="L4" s="65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2140</v>
      </c>
      <c r="C6" s="59">
        <f>'DRIs DATA 입력'!C6</f>
        <v>1915.5844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83.70402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37.594850000000001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67.519000000000005</v>
      </c>
      <c r="G8" s="59">
        <f>'DRIs DATA 입력'!G8</f>
        <v>12.423999999999999</v>
      </c>
      <c r="H8" s="59">
        <f>'DRIs DATA 입력'!H8</f>
        <v>20.058</v>
      </c>
      <c r="I8" s="46"/>
      <c r="J8" s="59" t="s">
        <v>216</v>
      </c>
      <c r="K8" s="59">
        <f>'DRIs DATA 입력'!K8</f>
        <v>10.46</v>
      </c>
      <c r="L8" s="59">
        <f>'DRIs DATA 입력'!L8</f>
        <v>21.843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888.1146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24.316675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3.7184172000000002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432.50153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159.85585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2.5192809999999999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1.7329273999999999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18.453945000000001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2.5702758000000001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785.92520000000002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12.990226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2.7663255000000002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1.5955557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681.9751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1361.4093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8545.4750000000004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4096.3554999999997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104.41234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161.84106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 x14ac:dyDescent="0.3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21.726749999999999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13.592999000000001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850.10730000000001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1.1222696000000001E-2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3.7045555000000001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320.24720000000002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90.108699999999999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R51" sqref="R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7" t="s">
        <v>276</v>
      </c>
      <c r="B1" s="156" t="s">
        <v>277</v>
      </c>
      <c r="C1" s="156"/>
      <c r="D1" s="156"/>
      <c r="E1" s="156"/>
      <c r="F1" s="156"/>
      <c r="G1" s="157" t="s">
        <v>278</v>
      </c>
      <c r="H1" s="156" t="s">
        <v>279</v>
      </c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</row>
    <row r="3" spans="1:27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6"/>
    </row>
    <row r="4" spans="1:27" x14ac:dyDescent="0.3">
      <c r="A4" s="66" t="s">
        <v>56</v>
      </c>
      <c r="B4" s="66"/>
      <c r="C4" s="66"/>
      <c r="D4" s="156"/>
      <c r="E4" s="63" t="s">
        <v>198</v>
      </c>
      <c r="F4" s="64"/>
      <c r="G4" s="64"/>
      <c r="H4" s="65"/>
      <c r="I4" s="156"/>
      <c r="J4" s="63" t="s">
        <v>199</v>
      </c>
      <c r="K4" s="64"/>
      <c r="L4" s="65"/>
      <c r="M4" s="156"/>
      <c r="N4" s="66" t="s">
        <v>200</v>
      </c>
      <c r="O4" s="66"/>
      <c r="P4" s="66"/>
      <c r="Q4" s="66"/>
      <c r="R4" s="66"/>
      <c r="S4" s="66"/>
      <c r="T4" s="156"/>
      <c r="U4" s="66" t="s">
        <v>201</v>
      </c>
      <c r="V4" s="66"/>
      <c r="W4" s="66"/>
      <c r="X4" s="66"/>
      <c r="Y4" s="66"/>
      <c r="Z4" s="66"/>
      <c r="AA4" s="156"/>
    </row>
    <row r="5" spans="1:27" x14ac:dyDescent="0.3">
      <c r="A5" s="158"/>
      <c r="B5" s="158" t="s">
        <v>202</v>
      </c>
      <c r="C5" s="158" t="s">
        <v>203</v>
      </c>
      <c r="D5" s="156"/>
      <c r="E5" s="158"/>
      <c r="F5" s="158" t="s">
        <v>204</v>
      </c>
      <c r="G5" s="158" t="s">
        <v>205</v>
      </c>
      <c r="H5" s="158" t="s">
        <v>200</v>
      </c>
      <c r="I5" s="156"/>
      <c r="J5" s="158"/>
      <c r="K5" s="158" t="s">
        <v>206</v>
      </c>
      <c r="L5" s="158" t="s">
        <v>207</v>
      </c>
      <c r="M5" s="156"/>
      <c r="N5" s="158"/>
      <c r="O5" s="158" t="s">
        <v>208</v>
      </c>
      <c r="P5" s="158" t="s">
        <v>209</v>
      </c>
      <c r="Q5" s="158" t="s">
        <v>210</v>
      </c>
      <c r="R5" s="158" t="s">
        <v>211</v>
      </c>
      <c r="S5" s="158" t="s">
        <v>203</v>
      </c>
      <c r="T5" s="156"/>
      <c r="U5" s="158"/>
      <c r="V5" s="158" t="s">
        <v>208</v>
      </c>
      <c r="W5" s="158" t="s">
        <v>209</v>
      </c>
      <c r="X5" s="158" t="s">
        <v>210</v>
      </c>
      <c r="Y5" s="158" t="s">
        <v>211</v>
      </c>
      <c r="Z5" s="158" t="s">
        <v>203</v>
      </c>
      <c r="AA5" s="156"/>
    </row>
    <row r="6" spans="1:27" x14ac:dyDescent="0.3">
      <c r="A6" s="158" t="s">
        <v>56</v>
      </c>
      <c r="B6" s="158">
        <v>2140</v>
      </c>
      <c r="C6" s="158">
        <v>1915.5844</v>
      </c>
      <c r="D6" s="156"/>
      <c r="E6" s="158" t="s">
        <v>212</v>
      </c>
      <c r="F6" s="158">
        <v>55</v>
      </c>
      <c r="G6" s="158">
        <v>15</v>
      </c>
      <c r="H6" s="158">
        <v>7</v>
      </c>
      <c r="I6" s="156"/>
      <c r="J6" s="158" t="s">
        <v>212</v>
      </c>
      <c r="K6" s="158">
        <v>0.1</v>
      </c>
      <c r="L6" s="158">
        <v>4</v>
      </c>
      <c r="M6" s="156"/>
      <c r="N6" s="158" t="s">
        <v>213</v>
      </c>
      <c r="O6" s="158">
        <v>60</v>
      </c>
      <c r="P6" s="158">
        <v>75</v>
      </c>
      <c r="Q6" s="158">
        <v>0</v>
      </c>
      <c r="R6" s="158">
        <v>0</v>
      </c>
      <c r="S6" s="158">
        <v>83.70402</v>
      </c>
      <c r="T6" s="156"/>
      <c r="U6" s="158" t="s">
        <v>214</v>
      </c>
      <c r="V6" s="158">
        <v>0</v>
      </c>
      <c r="W6" s="158">
        <v>5</v>
      </c>
      <c r="X6" s="158">
        <v>20</v>
      </c>
      <c r="Y6" s="158">
        <v>0</v>
      </c>
      <c r="Z6" s="158">
        <v>37.594850000000001</v>
      </c>
      <c r="AA6" s="156"/>
    </row>
    <row r="7" spans="1:27" x14ac:dyDescent="0.3">
      <c r="A7" s="156"/>
      <c r="B7" s="156"/>
      <c r="C7" s="156"/>
      <c r="D7" s="156"/>
      <c r="E7" s="158" t="s">
        <v>215</v>
      </c>
      <c r="F7" s="158">
        <v>65</v>
      </c>
      <c r="G7" s="158">
        <v>30</v>
      </c>
      <c r="H7" s="158">
        <v>20</v>
      </c>
      <c r="I7" s="156"/>
      <c r="J7" s="158" t="s">
        <v>215</v>
      </c>
      <c r="K7" s="158">
        <v>1</v>
      </c>
      <c r="L7" s="158">
        <v>10</v>
      </c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</row>
    <row r="8" spans="1:27" x14ac:dyDescent="0.3">
      <c r="A8" s="156"/>
      <c r="B8" s="156"/>
      <c r="C8" s="156"/>
      <c r="D8" s="156"/>
      <c r="E8" s="158" t="s">
        <v>216</v>
      </c>
      <c r="F8" s="158">
        <v>67.519000000000005</v>
      </c>
      <c r="G8" s="158">
        <v>12.423999999999999</v>
      </c>
      <c r="H8" s="158">
        <v>20.058</v>
      </c>
      <c r="I8" s="156"/>
      <c r="J8" s="158" t="s">
        <v>216</v>
      </c>
      <c r="K8" s="158">
        <v>10.46</v>
      </c>
      <c r="L8" s="158">
        <v>21.843</v>
      </c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</row>
    <row r="13" spans="1:27" x14ac:dyDescent="0.3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 x14ac:dyDescent="0.3">
      <c r="A14" s="66" t="s">
        <v>218</v>
      </c>
      <c r="B14" s="66"/>
      <c r="C14" s="66"/>
      <c r="D14" s="66"/>
      <c r="E14" s="66"/>
      <c r="F14" s="66"/>
      <c r="G14" s="156"/>
      <c r="H14" s="66" t="s">
        <v>219</v>
      </c>
      <c r="I14" s="66"/>
      <c r="J14" s="66"/>
      <c r="K14" s="66"/>
      <c r="L14" s="66"/>
      <c r="M14" s="66"/>
      <c r="N14" s="156"/>
      <c r="O14" s="66" t="s">
        <v>220</v>
      </c>
      <c r="P14" s="66"/>
      <c r="Q14" s="66"/>
      <c r="R14" s="66"/>
      <c r="S14" s="66"/>
      <c r="T14" s="66"/>
      <c r="U14" s="156"/>
      <c r="V14" s="66" t="s">
        <v>221</v>
      </c>
      <c r="W14" s="66"/>
      <c r="X14" s="66"/>
      <c r="Y14" s="66"/>
      <c r="Z14" s="66"/>
      <c r="AA14" s="66"/>
    </row>
    <row r="15" spans="1:27" x14ac:dyDescent="0.3">
      <c r="A15" s="158"/>
      <c r="B15" s="158" t="s">
        <v>208</v>
      </c>
      <c r="C15" s="158" t="s">
        <v>209</v>
      </c>
      <c r="D15" s="158" t="s">
        <v>210</v>
      </c>
      <c r="E15" s="158" t="s">
        <v>211</v>
      </c>
      <c r="F15" s="158" t="s">
        <v>203</v>
      </c>
      <c r="G15" s="156"/>
      <c r="H15" s="158"/>
      <c r="I15" s="158" t="s">
        <v>208</v>
      </c>
      <c r="J15" s="158" t="s">
        <v>209</v>
      </c>
      <c r="K15" s="158" t="s">
        <v>210</v>
      </c>
      <c r="L15" s="158" t="s">
        <v>211</v>
      </c>
      <c r="M15" s="158" t="s">
        <v>203</v>
      </c>
      <c r="N15" s="156"/>
      <c r="O15" s="158"/>
      <c r="P15" s="158" t="s">
        <v>208</v>
      </c>
      <c r="Q15" s="158" t="s">
        <v>209</v>
      </c>
      <c r="R15" s="158" t="s">
        <v>210</v>
      </c>
      <c r="S15" s="158" t="s">
        <v>211</v>
      </c>
      <c r="T15" s="158" t="s">
        <v>203</v>
      </c>
      <c r="U15" s="156"/>
      <c r="V15" s="158"/>
      <c r="W15" s="158" t="s">
        <v>208</v>
      </c>
      <c r="X15" s="158" t="s">
        <v>209</v>
      </c>
      <c r="Y15" s="158" t="s">
        <v>210</v>
      </c>
      <c r="Z15" s="158" t="s">
        <v>211</v>
      </c>
      <c r="AA15" s="158" t="s">
        <v>203</v>
      </c>
    </row>
    <row r="16" spans="1:27" x14ac:dyDescent="0.3">
      <c r="A16" s="158" t="s">
        <v>222</v>
      </c>
      <c r="B16" s="158">
        <v>780</v>
      </c>
      <c r="C16" s="158">
        <v>1090</v>
      </c>
      <c r="D16" s="158">
        <v>0</v>
      </c>
      <c r="E16" s="158">
        <v>3000</v>
      </c>
      <c r="F16" s="158">
        <v>888.1146</v>
      </c>
      <c r="G16" s="156"/>
      <c r="H16" s="158" t="s">
        <v>3</v>
      </c>
      <c r="I16" s="158">
        <v>0</v>
      </c>
      <c r="J16" s="158">
        <v>0</v>
      </c>
      <c r="K16" s="158">
        <v>15</v>
      </c>
      <c r="L16" s="158">
        <v>540</v>
      </c>
      <c r="M16" s="158">
        <v>24.316675</v>
      </c>
      <c r="N16" s="156"/>
      <c r="O16" s="158" t="s">
        <v>4</v>
      </c>
      <c r="P16" s="158">
        <v>0</v>
      </c>
      <c r="Q16" s="158">
        <v>0</v>
      </c>
      <c r="R16" s="158">
        <v>10</v>
      </c>
      <c r="S16" s="158">
        <v>100</v>
      </c>
      <c r="T16" s="158">
        <v>3.7184172000000002</v>
      </c>
      <c r="U16" s="156"/>
      <c r="V16" s="158" t="s">
        <v>5</v>
      </c>
      <c r="W16" s="158">
        <v>0</v>
      </c>
      <c r="X16" s="158">
        <v>0</v>
      </c>
      <c r="Y16" s="158">
        <v>65</v>
      </c>
      <c r="Z16" s="158">
        <v>0</v>
      </c>
      <c r="AA16" s="158">
        <v>432.50153</v>
      </c>
    </row>
    <row r="23" spans="1:62" x14ac:dyDescent="0.3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6" t="s">
        <v>224</v>
      </c>
      <c r="B24" s="66"/>
      <c r="C24" s="66"/>
      <c r="D24" s="66"/>
      <c r="E24" s="66"/>
      <c r="F24" s="66"/>
      <c r="G24" s="156"/>
      <c r="H24" s="66" t="s">
        <v>225</v>
      </c>
      <c r="I24" s="66"/>
      <c r="J24" s="66"/>
      <c r="K24" s="66"/>
      <c r="L24" s="66"/>
      <c r="M24" s="66"/>
      <c r="N24" s="156"/>
      <c r="O24" s="66" t="s">
        <v>226</v>
      </c>
      <c r="P24" s="66"/>
      <c r="Q24" s="66"/>
      <c r="R24" s="66"/>
      <c r="S24" s="66"/>
      <c r="T24" s="66"/>
      <c r="U24" s="156"/>
      <c r="V24" s="66" t="s">
        <v>227</v>
      </c>
      <c r="W24" s="66"/>
      <c r="X24" s="66"/>
      <c r="Y24" s="66"/>
      <c r="Z24" s="66"/>
      <c r="AA24" s="66"/>
      <c r="AB24" s="156"/>
      <c r="AC24" s="66" t="s">
        <v>228</v>
      </c>
      <c r="AD24" s="66"/>
      <c r="AE24" s="66"/>
      <c r="AF24" s="66"/>
      <c r="AG24" s="66"/>
      <c r="AH24" s="66"/>
      <c r="AI24" s="156"/>
      <c r="AJ24" s="66" t="s">
        <v>229</v>
      </c>
      <c r="AK24" s="66"/>
      <c r="AL24" s="66"/>
      <c r="AM24" s="66"/>
      <c r="AN24" s="66"/>
      <c r="AO24" s="66"/>
      <c r="AP24" s="156"/>
      <c r="AQ24" s="66" t="s">
        <v>230</v>
      </c>
      <c r="AR24" s="66"/>
      <c r="AS24" s="66"/>
      <c r="AT24" s="66"/>
      <c r="AU24" s="66"/>
      <c r="AV24" s="66"/>
      <c r="AW24" s="156"/>
      <c r="AX24" s="66" t="s">
        <v>231</v>
      </c>
      <c r="AY24" s="66"/>
      <c r="AZ24" s="66"/>
      <c r="BA24" s="66"/>
      <c r="BB24" s="66"/>
      <c r="BC24" s="66"/>
      <c r="BD24" s="15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158"/>
      <c r="B25" s="158" t="s">
        <v>208</v>
      </c>
      <c r="C25" s="158" t="s">
        <v>209</v>
      </c>
      <c r="D25" s="158" t="s">
        <v>210</v>
      </c>
      <c r="E25" s="158" t="s">
        <v>211</v>
      </c>
      <c r="F25" s="158" t="s">
        <v>203</v>
      </c>
      <c r="G25" s="156"/>
      <c r="H25" s="158"/>
      <c r="I25" s="158" t="s">
        <v>208</v>
      </c>
      <c r="J25" s="158" t="s">
        <v>209</v>
      </c>
      <c r="K25" s="158" t="s">
        <v>210</v>
      </c>
      <c r="L25" s="158" t="s">
        <v>211</v>
      </c>
      <c r="M25" s="158" t="s">
        <v>203</v>
      </c>
      <c r="N25" s="156"/>
      <c r="O25" s="158"/>
      <c r="P25" s="158" t="s">
        <v>208</v>
      </c>
      <c r="Q25" s="158" t="s">
        <v>209</v>
      </c>
      <c r="R25" s="158" t="s">
        <v>210</v>
      </c>
      <c r="S25" s="158" t="s">
        <v>211</v>
      </c>
      <c r="T25" s="158" t="s">
        <v>203</v>
      </c>
      <c r="U25" s="156"/>
      <c r="V25" s="158"/>
      <c r="W25" s="158" t="s">
        <v>208</v>
      </c>
      <c r="X25" s="158" t="s">
        <v>209</v>
      </c>
      <c r="Y25" s="158" t="s">
        <v>210</v>
      </c>
      <c r="Z25" s="158" t="s">
        <v>211</v>
      </c>
      <c r="AA25" s="158" t="s">
        <v>203</v>
      </c>
      <c r="AB25" s="156"/>
      <c r="AC25" s="158"/>
      <c r="AD25" s="158" t="s">
        <v>208</v>
      </c>
      <c r="AE25" s="158" t="s">
        <v>209</v>
      </c>
      <c r="AF25" s="158" t="s">
        <v>210</v>
      </c>
      <c r="AG25" s="158" t="s">
        <v>211</v>
      </c>
      <c r="AH25" s="158" t="s">
        <v>203</v>
      </c>
      <c r="AI25" s="156"/>
      <c r="AJ25" s="158"/>
      <c r="AK25" s="158" t="s">
        <v>208</v>
      </c>
      <c r="AL25" s="158" t="s">
        <v>209</v>
      </c>
      <c r="AM25" s="158" t="s">
        <v>210</v>
      </c>
      <c r="AN25" s="158" t="s">
        <v>211</v>
      </c>
      <c r="AO25" s="158" t="s">
        <v>203</v>
      </c>
      <c r="AP25" s="156"/>
      <c r="AQ25" s="158"/>
      <c r="AR25" s="158" t="s">
        <v>208</v>
      </c>
      <c r="AS25" s="158" t="s">
        <v>209</v>
      </c>
      <c r="AT25" s="158" t="s">
        <v>210</v>
      </c>
      <c r="AU25" s="158" t="s">
        <v>211</v>
      </c>
      <c r="AV25" s="158" t="s">
        <v>203</v>
      </c>
      <c r="AW25" s="156"/>
      <c r="AX25" s="158"/>
      <c r="AY25" s="158" t="s">
        <v>208</v>
      </c>
      <c r="AZ25" s="158" t="s">
        <v>209</v>
      </c>
      <c r="BA25" s="158" t="s">
        <v>210</v>
      </c>
      <c r="BB25" s="158" t="s">
        <v>211</v>
      </c>
      <c r="BC25" s="158" t="s">
        <v>203</v>
      </c>
      <c r="BD25" s="156"/>
      <c r="BE25" s="158"/>
      <c r="BF25" s="158" t="s">
        <v>208</v>
      </c>
      <c r="BG25" s="158" t="s">
        <v>209</v>
      </c>
      <c r="BH25" s="158" t="s">
        <v>210</v>
      </c>
      <c r="BI25" s="158" t="s">
        <v>211</v>
      </c>
      <c r="BJ25" s="158" t="s">
        <v>203</v>
      </c>
    </row>
    <row r="26" spans="1:62" x14ac:dyDescent="0.3">
      <c r="A26" s="158" t="s">
        <v>8</v>
      </c>
      <c r="B26" s="158">
        <v>110</v>
      </c>
      <c r="C26" s="158">
        <v>140</v>
      </c>
      <c r="D26" s="158">
        <v>0</v>
      </c>
      <c r="E26" s="158">
        <v>2000</v>
      </c>
      <c r="F26" s="158">
        <v>159.85585</v>
      </c>
      <c r="G26" s="156"/>
      <c r="H26" s="158" t="s">
        <v>9</v>
      </c>
      <c r="I26" s="158">
        <v>1.2</v>
      </c>
      <c r="J26" s="158">
        <v>1.5</v>
      </c>
      <c r="K26" s="158">
        <v>0</v>
      </c>
      <c r="L26" s="158">
        <v>0</v>
      </c>
      <c r="M26" s="158">
        <v>2.5192809999999999</v>
      </c>
      <c r="N26" s="156"/>
      <c r="O26" s="158" t="s">
        <v>10</v>
      </c>
      <c r="P26" s="158">
        <v>1.4</v>
      </c>
      <c r="Q26" s="158">
        <v>1.7</v>
      </c>
      <c r="R26" s="158">
        <v>0</v>
      </c>
      <c r="S26" s="158">
        <v>0</v>
      </c>
      <c r="T26" s="158">
        <v>1.7329273999999999</v>
      </c>
      <c r="U26" s="156"/>
      <c r="V26" s="158" t="s">
        <v>11</v>
      </c>
      <c r="W26" s="158">
        <v>13</v>
      </c>
      <c r="X26" s="158">
        <v>17</v>
      </c>
      <c r="Y26" s="158">
        <v>0</v>
      </c>
      <c r="Z26" s="158">
        <v>35</v>
      </c>
      <c r="AA26" s="158">
        <v>18.453945000000001</v>
      </c>
      <c r="AB26" s="156"/>
      <c r="AC26" s="158" t="s">
        <v>12</v>
      </c>
      <c r="AD26" s="158">
        <v>1.9</v>
      </c>
      <c r="AE26" s="158">
        <v>2.2000000000000002</v>
      </c>
      <c r="AF26" s="158">
        <v>0</v>
      </c>
      <c r="AG26" s="158">
        <v>100</v>
      </c>
      <c r="AH26" s="158">
        <v>2.5702758000000001</v>
      </c>
      <c r="AI26" s="156"/>
      <c r="AJ26" s="158" t="s">
        <v>233</v>
      </c>
      <c r="AK26" s="158">
        <v>450</v>
      </c>
      <c r="AL26" s="158">
        <v>550</v>
      </c>
      <c r="AM26" s="158">
        <v>0</v>
      </c>
      <c r="AN26" s="158">
        <v>1000</v>
      </c>
      <c r="AO26" s="158">
        <v>785.92520000000002</v>
      </c>
      <c r="AP26" s="156"/>
      <c r="AQ26" s="158" t="s">
        <v>13</v>
      </c>
      <c r="AR26" s="158">
        <v>2.2999999999999998</v>
      </c>
      <c r="AS26" s="158">
        <v>2.8</v>
      </c>
      <c r="AT26" s="158">
        <v>0</v>
      </c>
      <c r="AU26" s="158">
        <v>0</v>
      </c>
      <c r="AV26" s="158">
        <v>12.990226</v>
      </c>
      <c r="AW26" s="156"/>
      <c r="AX26" s="158" t="s">
        <v>14</v>
      </c>
      <c r="AY26" s="158">
        <v>0</v>
      </c>
      <c r="AZ26" s="158">
        <v>2</v>
      </c>
      <c r="BA26" s="158">
        <v>5</v>
      </c>
      <c r="BB26" s="158">
        <v>0</v>
      </c>
      <c r="BC26" s="158">
        <v>2.7663255000000002</v>
      </c>
      <c r="BD26" s="156"/>
      <c r="BE26" s="158" t="s">
        <v>15</v>
      </c>
      <c r="BF26" s="158">
        <v>0</v>
      </c>
      <c r="BG26" s="158">
        <v>5</v>
      </c>
      <c r="BH26" s="158">
        <v>30</v>
      </c>
      <c r="BI26" s="158">
        <v>0</v>
      </c>
      <c r="BJ26" s="158">
        <v>1.5955557</v>
      </c>
    </row>
    <row r="33" spans="1:68" x14ac:dyDescent="0.3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60"/>
      <c r="BL33" s="160"/>
      <c r="BM33" s="160"/>
      <c r="BN33" s="160"/>
      <c r="BO33" s="160"/>
      <c r="BP33" s="160"/>
    </row>
    <row r="34" spans="1:68" x14ac:dyDescent="0.3">
      <c r="A34" s="66" t="s">
        <v>235</v>
      </c>
      <c r="B34" s="66"/>
      <c r="C34" s="66"/>
      <c r="D34" s="66"/>
      <c r="E34" s="66"/>
      <c r="F34" s="66"/>
      <c r="G34" s="156"/>
      <c r="H34" s="66" t="s">
        <v>236</v>
      </c>
      <c r="I34" s="66"/>
      <c r="J34" s="66"/>
      <c r="K34" s="66"/>
      <c r="L34" s="66"/>
      <c r="M34" s="66"/>
      <c r="N34" s="156"/>
      <c r="O34" s="66" t="s">
        <v>237</v>
      </c>
      <c r="P34" s="66"/>
      <c r="Q34" s="66"/>
      <c r="R34" s="66"/>
      <c r="S34" s="66"/>
      <c r="T34" s="66"/>
      <c r="U34" s="156"/>
      <c r="V34" s="66" t="s">
        <v>238</v>
      </c>
      <c r="W34" s="66"/>
      <c r="X34" s="66"/>
      <c r="Y34" s="66"/>
      <c r="Z34" s="66"/>
      <c r="AA34" s="66"/>
      <c r="AB34" s="156"/>
      <c r="AC34" s="66" t="s">
        <v>239</v>
      </c>
      <c r="AD34" s="66"/>
      <c r="AE34" s="66"/>
      <c r="AF34" s="66"/>
      <c r="AG34" s="66"/>
      <c r="AH34" s="66"/>
      <c r="AI34" s="156"/>
      <c r="AJ34" s="66" t="s">
        <v>240</v>
      </c>
      <c r="AK34" s="66"/>
      <c r="AL34" s="66"/>
      <c r="AM34" s="66"/>
      <c r="AN34" s="66"/>
      <c r="AO34" s="6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</row>
    <row r="35" spans="1:68" x14ac:dyDescent="0.3">
      <c r="A35" s="158"/>
      <c r="B35" s="158" t="s">
        <v>208</v>
      </c>
      <c r="C35" s="158" t="s">
        <v>209</v>
      </c>
      <c r="D35" s="158" t="s">
        <v>210</v>
      </c>
      <c r="E35" s="158" t="s">
        <v>211</v>
      </c>
      <c r="F35" s="158" t="s">
        <v>203</v>
      </c>
      <c r="G35" s="156"/>
      <c r="H35" s="158"/>
      <c r="I35" s="158" t="s">
        <v>208</v>
      </c>
      <c r="J35" s="158" t="s">
        <v>209</v>
      </c>
      <c r="K35" s="158" t="s">
        <v>210</v>
      </c>
      <c r="L35" s="158" t="s">
        <v>211</v>
      </c>
      <c r="M35" s="158" t="s">
        <v>203</v>
      </c>
      <c r="N35" s="156"/>
      <c r="O35" s="158"/>
      <c r="P35" s="158" t="s">
        <v>208</v>
      </c>
      <c r="Q35" s="158" t="s">
        <v>209</v>
      </c>
      <c r="R35" s="158" t="s">
        <v>210</v>
      </c>
      <c r="S35" s="158" t="s">
        <v>211</v>
      </c>
      <c r="T35" s="158" t="s">
        <v>203</v>
      </c>
      <c r="U35" s="156"/>
      <c r="V35" s="158"/>
      <c r="W35" s="158" t="s">
        <v>208</v>
      </c>
      <c r="X35" s="158" t="s">
        <v>209</v>
      </c>
      <c r="Y35" s="158" t="s">
        <v>210</v>
      </c>
      <c r="Z35" s="158" t="s">
        <v>211</v>
      </c>
      <c r="AA35" s="158" t="s">
        <v>203</v>
      </c>
      <c r="AB35" s="156"/>
      <c r="AC35" s="158"/>
      <c r="AD35" s="158" t="s">
        <v>208</v>
      </c>
      <c r="AE35" s="158" t="s">
        <v>209</v>
      </c>
      <c r="AF35" s="158" t="s">
        <v>210</v>
      </c>
      <c r="AG35" s="158" t="s">
        <v>211</v>
      </c>
      <c r="AH35" s="158" t="s">
        <v>203</v>
      </c>
      <c r="AI35" s="156"/>
      <c r="AJ35" s="158"/>
      <c r="AK35" s="158" t="s">
        <v>208</v>
      </c>
      <c r="AL35" s="158" t="s">
        <v>209</v>
      </c>
      <c r="AM35" s="158" t="s">
        <v>210</v>
      </c>
      <c r="AN35" s="158" t="s">
        <v>211</v>
      </c>
      <c r="AO35" s="158" t="s">
        <v>203</v>
      </c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  <c r="BK35" s="156"/>
      <c r="BL35" s="156"/>
      <c r="BM35" s="156"/>
      <c r="BN35" s="156"/>
      <c r="BO35" s="156"/>
      <c r="BP35" s="156"/>
    </row>
    <row r="36" spans="1:68" x14ac:dyDescent="0.3">
      <c r="A36" s="158" t="s">
        <v>17</v>
      </c>
      <c r="B36" s="158">
        <v>580</v>
      </c>
      <c r="C36" s="158">
        <v>800</v>
      </c>
      <c r="D36" s="158">
        <v>0</v>
      </c>
      <c r="E36" s="158">
        <v>2500</v>
      </c>
      <c r="F36" s="158">
        <v>681.9751</v>
      </c>
      <c r="G36" s="156"/>
      <c r="H36" s="158" t="s">
        <v>18</v>
      </c>
      <c r="I36" s="158">
        <v>580</v>
      </c>
      <c r="J36" s="158">
        <v>700</v>
      </c>
      <c r="K36" s="158">
        <v>0</v>
      </c>
      <c r="L36" s="158">
        <v>3500</v>
      </c>
      <c r="M36" s="158">
        <v>1361.4093</v>
      </c>
      <c r="N36" s="156"/>
      <c r="O36" s="158" t="s">
        <v>19</v>
      </c>
      <c r="P36" s="158">
        <v>0</v>
      </c>
      <c r="Q36" s="158">
        <v>0</v>
      </c>
      <c r="R36" s="158">
        <v>1500</v>
      </c>
      <c r="S36" s="158">
        <v>2000</v>
      </c>
      <c r="T36" s="158">
        <v>8545.4750000000004</v>
      </c>
      <c r="U36" s="156"/>
      <c r="V36" s="158" t="s">
        <v>20</v>
      </c>
      <c r="W36" s="158">
        <v>0</v>
      </c>
      <c r="X36" s="158">
        <v>0</v>
      </c>
      <c r="Y36" s="158">
        <v>3900</v>
      </c>
      <c r="Z36" s="158">
        <v>0</v>
      </c>
      <c r="AA36" s="158">
        <v>4096.3554999999997</v>
      </c>
      <c r="AB36" s="156"/>
      <c r="AC36" s="158" t="s">
        <v>21</v>
      </c>
      <c r="AD36" s="158">
        <v>0</v>
      </c>
      <c r="AE36" s="158">
        <v>0</v>
      </c>
      <c r="AF36" s="158">
        <v>2300</v>
      </c>
      <c r="AG36" s="158">
        <v>0</v>
      </c>
      <c r="AH36" s="158">
        <v>104.41234</v>
      </c>
      <c r="AI36" s="156"/>
      <c r="AJ36" s="158" t="s">
        <v>22</v>
      </c>
      <c r="AK36" s="158">
        <v>235</v>
      </c>
      <c r="AL36" s="158">
        <v>280</v>
      </c>
      <c r="AM36" s="158">
        <v>0</v>
      </c>
      <c r="AN36" s="158">
        <v>350</v>
      </c>
      <c r="AO36" s="158">
        <v>161.84106</v>
      </c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</row>
    <row r="43" spans="1:68" x14ac:dyDescent="0.3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156"/>
      <c r="BL43" s="156"/>
      <c r="BM43" s="156"/>
      <c r="BN43" s="156"/>
      <c r="BO43" s="156"/>
      <c r="BP43" s="156"/>
    </row>
    <row r="44" spans="1:68" x14ac:dyDescent="0.3">
      <c r="A44" s="66" t="s">
        <v>242</v>
      </c>
      <c r="B44" s="66"/>
      <c r="C44" s="66"/>
      <c r="D44" s="66"/>
      <c r="E44" s="66"/>
      <c r="F44" s="66"/>
      <c r="G44" s="156"/>
      <c r="H44" s="66" t="s">
        <v>243</v>
      </c>
      <c r="I44" s="66"/>
      <c r="J44" s="66"/>
      <c r="K44" s="66"/>
      <c r="L44" s="66"/>
      <c r="M44" s="66"/>
      <c r="N44" s="156"/>
      <c r="O44" s="66" t="s">
        <v>244</v>
      </c>
      <c r="P44" s="66"/>
      <c r="Q44" s="66"/>
      <c r="R44" s="66"/>
      <c r="S44" s="66"/>
      <c r="T44" s="66"/>
      <c r="U44" s="156"/>
      <c r="V44" s="66" t="s">
        <v>245</v>
      </c>
      <c r="W44" s="66"/>
      <c r="X44" s="66"/>
      <c r="Y44" s="66"/>
      <c r="Z44" s="66"/>
      <c r="AA44" s="66"/>
      <c r="AB44" s="156"/>
      <c r="AC44" s="66" t="s">
        <v>246</v>
      </c>
      <c r="AD44" s="66"/>
      <c r="AE44" s="66"/>
      <c r="AF44" s="66"/>
      <c r="AG44" s="66"/>
      <c r="AH44" s="66"/>
      <c r="AI44" s="156"/>
      <c r="AJ44" s="66" t="s">
        <v>247</v>
      </c>
      <c r="AK44" s="66"/>
      <c r="AL44" s="66"/>
      <c r="AM44" s="66"/>
      <c r="AN44" s="66"/>
      <c r="AO44" s="66"/>
      <c r="AP44" s="156"/>
      <c r="AQ44" s="66" t="s">
        <v>248</v>
      </c>
      <c r="AR44" s="66"/>
      <c r="AS44" s="66"/>
      <c r="AT44" s="66"/>
      <c r="AU44" s="66"/>
      <c r="AV44" s="66"/>
      <c r="AW44" s="156"/>
      <c r="AX44" s="66" t="s">
        <v>249</v>
      </c>
      <c r="AY44" s="66"/>
      <c r="AZ44" s="66"/>
      <c r="BA44" s="66"/>
      <c r="BB44" s="66"/>
      <c r="BC44" s="66"/>
      <c r="BD44" s="156"/>
      <c r="BE44" s="66" t="s">
        <v>250</v>
      </c>
      <c r="BF44" s="66"/>
      <c r="BG44" s="66"/>
      <c r="BH44" s="66"/>
      <c r="BI44" s="66"/>
      <c r="BJ44" s="66"/>
      <c r="BK44" s="156"/>
      <c r="BL44" s="156"/>
      <c r="BM44" s="156"/>
      <c r="BN44" s="156"/>
      <c r="BO44" s="156"/>
      <c r="BP44" s="156"/>
    </row>
    <row r="45" spans="1:68" x14ac:dyDescent="0.3">
      <c r="A45" s="158"/>
      <c r="B45" s="158" t="s">
        <v>208</v>
      </c>
      <c r="C45" s="158" t="s">
        <v>209</v>
      </c>
      <c r="D45" s="158" t="s">
        <v>210</v>
      </c>
      <c r="E45" s="158" t="s">
        <v>211</v>
      </c>
      <c r="F45" s="158" t="s">
        <v>203</v>
      </c>
      <c r="G45" s="156"/>
      <c r="H45" s="158"/>
      <c r="I45" s="158" t="s">
        <v>208</v>
      </c>
      <c r="J45" s="158" t="s">
        <v>209</v>
      </c>
      <c r="K45" s="158" t="s">
        <v>210</v>
      </c>
      <c r="L45" s="158" t="s">
        <v>211</v>
      </c>
      <c r="M45" s="158" t="s">
        <v>203</v>
      </c>
      <c r="N45" s="156"/>
      <c r="O45" s="158"/>
      <c r="P45" s="158" t="s">
        <v>208</v>
      </c>
      <c r="Q45" s="158" t="s">
        <v>209</v>
      </c>
      <c r="R45" s="158" t="s">
        <v>210</v>
      </c>
      <c r="S45" s="158" t="s">
        <v>211</v>
      </c>
      <c r="T45" s="158" t="s">
        <v>203</v>
      </c>
      <c r="U45" s="156"/>
      <c r="V45" s="158"/>
      <c r="W45" s="158" t="s">
        <v>208</v>
      </c>
      <c r="X45" s="158" t="s">
        <v>209</v>
      </c>
      <c r="Y45" s="158" t="s">
        <v>210</v>
      </c>
      <c r="Z45" s="158" t="s">
        <v>211</v>
      </c>
      <c r="AA45" s="158" t="s">
        <v>203</v>
      </c>
      <c r="AB45" s="156"/>
      <c r="AC45" s="158"/>
      <c r="AD45" s="158" t="s">
        <v>208</v>
      </c>
      <c r="AE45" s="158" t="s">
        <v>209</v>
      </c>
      <c r="AF45" s="158" t="s">
        <v>210</v>
      </c>
      <c r="AG45" s="158" t="s">
        <v>211</v>
      </c>
      <c r="AH45" s="158" t="s">
        <v>203</v>
      </c>
      <c r="AI45" s="156"/>
      <c r="AJ45" s="158"/>
      <c r="AK45" s="158" t="s">
        <v>208</v>
      </c>
      <c r="AL45" s="158" t="s">
        <v>209</v>
      </c>
      <c r="AM45" s="158" t="s">
        <v>210</v>
      </c>
      <c r="AN45" s="158" t="s">
        <v>211</v>
      </c>
      <c r="AO45" s="158" t="s">
        <v>203</v>
      </c>
      <c r="AP45" s="156"/>
      <c r="AQ45" s="158"/>
      <c r="AR45" s="158" t="s">
        <v>208</v>
      </c>
      <c r="AS45" s="158" t="s">
        <v>209</v>
      </c>
      <c r="AT45" s="158" t="s">
        <v>210</v>
      </c>
      <c r="AU45" s="158" t="s">
        <v>211</v>
      </c>
      <c r="AV45" s="158" t="s">
        <v>203</v>
      </c>
      <c r="AW45" s="156"/>
      <c r="AX45" s="158"/>
      <c r="AY45" s="158" t="s">
        <v>208</v>
      </c>
      <c r="AZ45" s="158" t="s">
        <v>209</v>
      </c>
      <c r="BA45" s="158" t="s">
        <v>210</v>
      </c>
      <c r="BB45" s="158" t="s">
        <v>211</v>
      </c>
      <c r="BC45" s="158" t="s">
        <v>203</v>
      </c>
      <c r="BD45" s="156"/>
      <c r="BE45" s="158"/>
      <c r="BF45" s="158" t="s">
        <v>208</v>
      </c>
      <c r="BG45" s="158" t="s">
        <v>209</v>
      </c>
      <c r="BH45" s="158" t="s">
        <v>210</v>
      </c>
      <c r="BI45" s="158" t="s">
        <v>211</v>
      </c>
      <c r="BJ45" s="158" t="s">
        <v>203</v>
      </c>
      <c r="BK45" s="156"/>
      <c r="BL45" s="156"/>
      <c r="BM45" s="156"/>
      <c r="BN45" s="156"/>
      <c r="BO45" s="156"/>
      <c r="BP45" s="156"/>
    </row>
    <row r="46" spans="1:68" x14ac:dyDescent="0.3">
      <c r="A46" s="158" t="s">
        <v>23</v>
      </c>
      <c r="B46" s="158">
        <v>6</v>
      </c>
      <c r="C46" s="158">
        <v>8</v>
      </c>
      <c r="D46" s="158">
        <v>0</v>
      </c>
      <c r="E46" s="158">
        <v>45</v>
      </c>
      <c r="F46" s="158">
        <v>21.726749999999999</v>
      </c>
      <c r="G46" s="156"/>
      <c r="H46" s="158" t="s">
        <v>24</v>
      </c>
      <c r="I46" s="158">
        <v>10</v>
      </c>
      <c r="J46" s="158">
        <v>12</v>
      </c>
      <c r="K46" s="158">
        <v>0</v>
      </c>
      <c r="L46" s="158">
        <v>35</v>
      </c>
      <c r="M46" s="158">
        <v>13.592999000000001</v>
      </c>
      <c r="N46" s="156"/>
      <c r="O46" s="158" t="s">
        <v>251</v>
      </c>
      <c r="P46" s="158">
        <v>970</v>
      </c>
      <c r="Q46" s="158">
        <v>800</v>
      </c>
      <c r="R46" s="158">
        <v>480</v>
      </c>
      <c r="S46" s="158">
        <v>10000</v>
      </c>
      <c r="T46" s="158">
        <v>850.10730000000001</v>
      </c>
      <c r="U46" s="156"/>
      <c r="V46" s="158" t="s">
        <v>29</v>
      </c>
      <c r="W46" s="158">
        <v>0</v>
      </c>
      <c r="X46" s="158">
        <v>0</v>
      </c>
      <c r="Y46" s="158">
        <v>2.5</v>
      </c>
      <c r="Z46" s="158">
        <v>10</v>
      </c>
      <c r="AA46" s="158">
        <v>1.1222696000000001E-2</v>
      </c>
      <c r="AB46" s="156"/>
      <c r="AC46" s="158" t="s">
        <v>25</v>
      </c>
      <c r="AD46" s="158">
        <v>0</v>
      </c>
      <c r="AE46" s="158">
        <v>0</v>
      </c>
      <c r="AF46" s="158">
        <v>3.5</v>
      </c>
      <c r="AG46" s="158">
        <v>11</v>
      </c>
      <c r="AH46" s="158">
        <v>3.7045555000000001</v>
      </c>
      <c r="AI46" s="156"/>
      <c r="AJ46" s="158" t="s">
        <v>26</v>
      </c>
      <c r="AK46" s="158">
        <v>225</v>
      </c>
      <c r="AL46" s="158">
        <v>340</v>
      </c>
      <c r="AM46" s="158">
        <v>0</v>
      </c>
      <c r="AN46" s="158">
        <v>2400</v>
      </c>
      <c r="AO46" s="158">
        <v>320.24720000000002</v>
      </c>
      <c r="AP46" s="156"/>
      <c r="AQ46" s="158" t="s">
        <v>27</v>
      </c>
      <c r="AR46" s="158">
        <v>59</v>
      </c>
      <c r="AS46" s="158">
        <v>70</v>
      </c>
      <c r="AT46" s="158">
        <v>0</v>
      </c>
      <c r="AU46" s="158">
        <v>400</v>
      </c>
      <c r="AV46" s="158">
        <v>90.108699999999999</v>
      </c>
      <c r="AW46" s="156"/>
      <c r="AX46" s="158" t="s">
        <v>252</v>
      </c>
      <c r="AY46" s="158"/>
      <c r="AZ46" s="158"/>
      <c r="BA46" s="158"/>
      <c r="BB46" s="158"/>
      <c r="BC46" s="158"/>
      <c r="BD46" s="156"/>
      <c r="BE46" s="158" t="s">
        <v>253</v>
      </c>
      <c r="BF46" s="158"/>
      <c r="BG46" s="158"/>
      <c r="BH46" s="158"/>
      <c r="BI46" s="158"/>
      <c r="BJ46" s="158"/>
      <c r="BK46" s="156"/>
      <c r="BL46" s="156"/>
      <c r="BM46" s="156"/>
      <c r="BN46" s="156"/>
      <c r="BO46" s="156"/>
      <c r="BP46" s="156"/>
    </row>
  </sheetData>
  <mergeCells count="38"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E4:H4"/>
    <mergeCell ref="N4:S4"/>
    <mergeCell ref="J4:L4"/>
    <mergeCell ref="A14:F14"/>
    <mergeCell ref="H14:M14"/>
    <mergeCell ref="O14:T14"/>
    <mergeCell ref="AJ34:AO34"/>
    <mergeCell ref="A33:AO33"/>
    <mergeCell ref="A34:F34"/>
    <mergeCell ref="H34:M34"/>
    <mergeCell ref="O34:T34"/>
    <mergeCell ref="V34:AA34"/>
    <mergeCell ref="A23:BJ23"/>
    <mergeCell ref="A3:Z3"/>
    <mergeCell ref="U4:Z4"/>
    <mergeCell ref="A4:C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280</v>
      </c>
      <c r="B2" s="161" t="s">
        <v>281</v>
      </c>
      <c r="C2" s="161" t="s">
        <v>282</v>
      </c>
      <c r="D2" s="161">
        <v>50</v>
      </c>
      <c r="E2" s="161">
        <v>1915.5844</v>
      </c>
      <c r="F2" s="161">
        <v>281.76609999999999</v>
      </c>
      <c r="G2" s="161">
        <v>51.845523999999997</v>
      </c>
      <c r="H2" s="161">
        <v>30.236107000000001</v>
      </c>
      <c r="I2" s="161">
        <v>21.609418999999999</v>
      </c>
      <c r="J2" s="161">
        <v>83.70402</v>
      </c>
      <c r="K2" s="161">
        <v>45.901665000000001</v>
      </c>
      <c r="L2" s="161">
        <v>37.802352999999997</v>
      </c>
      <c r="M2" s="161">
        <v>37.594850000000001</v>
      </c>
      <c r="N2" s="161">
        <v>4.0922318000000004</v>
      </c>
      <c r="O2" s="161">
        <v>21.353297999999999</v>
      </c>
      <c r="P2" s="161">
        <v>1099.9609</v>
      </c>
      <c r="Q2" s="161">
        <v>36.374915999999999</v>
      </c>
      <c r="R2" s="161">
        <v>888.1146</v>
      </c>
      <c r="S2" s="161">
        <v>78.558400000000006</v>
      </c>
      <c r="T2" s="161">
        <v>9714.6740000000009</v>
      </c>
      <c r="U2" s="161">
        <v>3.7184172000000002</v>
      </c>
      <c r="V2" s="161">
        <v>24.316675</v>
      </c>
      <c r="W2" s="161">
        <v>432.50153</v>
      </c>
      <c r="X2" s="161">
        <v>159.85585</v>
      </c>
      <c r="Y2" s="161">
        <v>2.5192809999999999</v>
      </c>
      <c r="Z2" s="161">
        <v>1.7329273999999999</v>
      </c>
      <c r="AA2" s="161">
        <v>18.453945000000001</v>
      </c>
      <c r="AB2" s="161">
        <v>2.5702758000000001</v>
      </c>
      <c r="AC2" s="161">
        <v>785.92520000000002</v>
      </c>
      <c r="AD2" s="161">
        <v>12.990226</v>
      </c>
      <c r="AE2" s="161">
        <v>2.7663255000000002</v>
      </c>
      <c r="AF2" s="161">
        <v>1.5955557</v>
      </c>
      <c r="AG2" s="161">
        <v>681.9751</v>
      </c>
      <c r="AH2" s="161">
        <v>463.71510000000001</v>
      </c>
      <c r="AI2" s="161">
        <v>218.26003</v>
      </c>
      <c r="AJ2" s="161">
        <v>1361.4093</v>
      </c>
      <c r="AK2" s="161">
        <v>8545.4750000000004</v>
      </c>
      <c r="AL2" s="161">
        <v>104.41234</v>
      </c>
      <c r="AM2" s="161">
        <v>4096.3554999999997</v>
      </c>
      <c r="AN2" s="161">
        <v>161.84106</v>
      </c>
      <c r="AO2" s="161">
        <v>21.726749999999999</v>
      </c>
      <c r="AP2" s="161">
        <v>16.02938</v>
      </c>
      <c r="AQ2" s="161">
        <v>5.6973696</v>
      </c>
      <c r="AR2" s="161">
        <v>13.592999000000001</v>
      </c>
      <c r="AS2" s="161">
        <v>850.10730000000001</v>
      </c>
      <c r="AT2" s="161">
        <v>1.1222696000000001E-2</v>
      </c>
      <c r="AU2" s="161">
        <v>3.7045555000000001</v>
      </c>
      <c r="AV2" s="161">
        <v>320.24720000000002</v>
      </c>
      <c r="AW2" s="161">
        <v>90.108699999999999</v>
      </c>
      <c r="AX2" s="161">
        <v>0.38067624</v>
      </c>
      <c r="AY2" s="161">
        <v>2.4770215000000002</v>
      </c>
      <c r="AZ2" s="161">
        <v>284.80426</v>
      </c>
      <c r="BA2" s="161">
        <v>48.728206999999998</v>
      </c>
      <c r="BB2" s="161">
        <v>13.288755</v>
      </c>
      <c r="BC2" s="161">
        <v>16.214656999999999</v>
      </c>
      <c r="BD2" s="161">
        <v>19.214777000000002</v>
      </c>
      <c r="BE2" s="161">
        <v>1.4399626999999999</v>
      </c>
      <c r="BF2" s="161">
        <v>8.2312080000000005</v>
      </c>
      <c r="BG2" s="161">
        <v>2.7754896000000001E-3</v>
      </c>
      <c r="BH2" s="161">
        <v>3.4523526999999999E-3</v>
      </c>
      <c r="BI2" s="161">
        <v>4.3547022999999999E-3</v>
      </c>
      <c r="BJ2" s="161">
        <v>6.0138200000000003E-2</v>
      </c>
      <c r="BK2" s="161">
        <v>2.1349920000000001E-4</v>
      </c>
      <c r="BL2" s="161">
        <v>0.42226320000000001</v>
      </c>
      <c r="BM2" s="161">
        <v>4.7131004000000001</v>
      </c>
      <c r="BN2" s="161">
        <v>1.3822626</v>
      </c>
      <c r="BO2" s="161">
        <v>77.349654999999998</v>
      </c>
      <c r="BP2" s="161">
        <v>13.461062999999999</v>
      </c>
      <c r="BQ2" s="161">
        <v>23.543232</v>
      </c>
      <c r="BR2" s="161">
        <v>86.911865000000006</v>
      </c>
      <c r="BS2" s="161">
        <v>45.169820000000001</v>
      </c>
      <c r="BT2" s="161">
        <v>17.213165</v>
      </c>
      <c r="BU2" s="161">
        <v>0.14060259999999999</v>
      </c>
      <c r="BV2" s="161">
        <v>9.8030313999999993E-2</v>
      </c>
      <c r="BW2" s="161">
        <v>1.1164387</v>
      </c>
      <c r="BX2" s="161">
        <v>1.8421609000000001</v>
      </c>
      <c r="BY2" s="161">
        <v>0.17073526999999999</v>
      </c>
      <c r="BZ2" s="161">
        <v>1.1134491999999999E-3</v>
      </c>
      <c r="CA2" s="161">
        <v>0.79971683000000005</v>
      </c>
      <c r="CB2" s="161">
        <v>5.0998420000000003E-2</v>
      </c>
      <c r="CC2" s="161">
        <v>0.33465156000000001</v>
      </c>
      <c r="CD2" s="161">
        <v>2.4914016999999999</v>
      </c>
      <c r="CE2" s="161">
        <v>0.11342772</v>
      </c>
      <c r="CF2" s="161">
        <v>0.31917486</v>
      </c>
      <c r="CG2" s="161">
        <v>4.9500000000000003E-7</v>
      </c>
      <c r="CH2" s="161">
        <v>6.4582039999999993E-2</v>
      </c>
      <c r="CI2" s="161">
        <v>1.5350765000000001E-2</v>
      </c>
      <c r="CJ2" s="161">
        <v>4.8372780000000004</v>
      </c>
      <c r="CK2" s="161">
        <v>3.0376691000000001E-2</v>
      </c>
      <c r="CL2" s="161">
        <v>1.3629103</v>
      </c>
      <c r="CM2" s="161">
        <v>4.4594430000000003</v>
      </c>
      <c r="CN2" s="161">
        <v>2824.0770000000002</v>
      </c>
      <c r="CO2" s="161">
        <v>4939.9110000000001</v>
      </c>
      <c r="CP2" s="161">
        <v>3541.0473999999999</v>
      </c>
      <c r="CQ2" s="161">
        <v>1099.7660000000001</v>
      </c>
      <c r="CR2" s="161">
        <v>647.85599999999999</v>
      </c>
      <c r="CS2" s="161">
        <v>378.93306999999999</v>
      </c>
      <c r="CT2" s="161">
        <v>2947.3110000000001</v>
      </c>
      <c r="CU2" s="161">
        <v>1918.5708999999999</v>
      </c>
      <c r="CV2" s="161">
        <v>1102.8131000000001</v>
      </c>
      <c r="CW2" s="161">
        <v>2259.2651000000001</v>
      </c>
      <c r="CX2" s="161">
        <v>676.74365</v>
      </c>
      <c r="CY2" s="161">
        <v>3349.6875</v>
      </c>
      <c r="CZ2" s="161">
        <v>1805.7109</v>
      </c>
      <c r="DA2" s="161">
        <v>4625.8325000000004</v>
      </c>
      <c r="DB2" s="161">
        <v>3924.2543999999998</v>
      </c>
      <c r="DC2" s="161">
        <v>7033.6475</v>
      </c>
      <c r="DD2" s="161">
        <v>11670.207</v>
      </c>
      <c r="DE2" s="161">
        <v>2604.6442999999999</v>
      </c>
      <c r="DF2" s="161">
        <v>4321.1629999999996</v>
      </c>
      <c r="DG2" s="161">
        <v>2676.1433000000002</v>
      </c>
      <c r="DH2" s="161">
        <v>157.97329999999999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48.728206999999998</v>
      </c>
      <c r="B6">
        <f>BB2</f>
        <v>13.288755</v>
      </c>
      <c r="C6">
        <f>BC2</f>
        <v>16.214656999999999</v>
      </c>
      <c r="D6">
        <f>BD2</f>
        <v>19.214777000000002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8" sqref="D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 x14ac:dyDescent="0.3">
      <c r="A2" s="54" t="s">
        <v>255</v>
      </c>
      <c r="B2" s="55">
        <v>25771</v>
      </c>
      <c r="C2" s="56">
        <f ca="1">YEAR(TODAY())-YEAR(B2)+IF(TODAY()&gt;=DATE(YEAR(TODAY()),MONTH(B2),DAY(B2)),0,-1)</f>
        <v>50</v>
      </c>
      <c r="E2" s="52">
        <v>155.80000000000001</v>
      </c>
      <c r="F2" s="53" t="s">
        <v>39</v>
      </c>
      <c r="G2" s="52">
        <v>58.8</v>
      </c>
      <c r="H2" s="51" t="s">
        <v>41</v>
      </c>
      <c r="I2" s="69">
        <f>ROUND(G3/E3^2,1)</f>
        <v>24.2</v>
      </c>
    </row>
    <row r="3" spans="1:9" x14ac:dyDescent="0.3">
      <c r="E3" s="51">
        <f>E2/100</f>
        <v>1.5580000000000001</v>
      </c>
      <c r="F3" s="51" t="s">
        <v>40</v>
      </c>
      <c r="G3" s="51">
        <f>G2</f>
        <v>58.8</v>
      </c>
      <c r="H3" s="51" t="s">
        <v>41</v>
      </c>
      <c r="I3" s="69"/>
    </row>
    <row r="4" spans="1:9" x14ac:dyDescent="0.3">
      <c r="A4" t="s">
        <v>273</v>
      </c>
    </row>
    <row r="5" spans="1:9" x14ac:dyDescent="0.3">
      <c r="B5" s="60">
        <v>44067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x14ac:dyDescent="0.3">
      <c r="E2" s="71" t="str">
        <f>'DRIs DATA'!B1</f>
        <v>(설문지 : FFQ 95문항 설문지, 사용자 : 이경미, ID : H1900361)</v>
      </c>
      <c r="F2" s="71"/>
      <c r="G2" s="71"/>
      <c r="H2" s="71"/>
      <c r="I2" s="71"/>
      <c r="J2" s="71"/>
    </row>
    <row r="3" spans="1:14" ht="8.1" customHeight="1" x14ac:dyDescent="0.3"/>
    <row r="4" spans="1:14" x14ac:dyDescent="0.3">
      <c r="K4" t="s">
        <v>2</v>
      </c>
      <c r="L4" t="str">
        <f>'DRIs DATA'!H1</f>
        <v>2020년 11월 27일 15:56:38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5" t="s">
        <v>196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19" ht="18" customHeight="1" x14ac:dyDescent="0.3">
      <c r="A3" s="6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ht="18" customHeight="1" thickBot="1" x14ac:dyDescent="0.35">
      <c r="A4" s="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</row>
    <row r="5" spans="1:19" ht="18" customHeight="1" x14ac:dyDescent="0.3">
      <c r="A5" s="6"/>
      <c r="B5" s="143" t="s">
        <v>275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 x14ac:dyDescent="0.3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 x14ac:dyDescent="0.3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 x14ac:dyDescent="0.3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ht="18" customHeight="1" thickBot="1" x14ac:dyDescent="0.35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1:19" ht="18" customHeight="1" x14ac:dyDescent="0.3">
      <c r="C10" s="149" t="s">
        <v>30</v>
      </c>
      <c r="D10" s="149"/>
      <c r="E10" s="150"/>
      <c r="F10" s="153">
        <f>'개인정보 및 신체계측 입력'!B5</f>
        <v>44067</v>
      </c>
      <c r="G10" s="112"/>
      <c r="H10" s="112"/>
      <c r="I10" s="11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 x14ac:dyDescent="0.35">
      <c r="C11" s="151"/>
      <c r="D11" s="151"/>
      <c r="E11" s="152"/>
      <c r="F11" s="113"/>
      <c r="G11" s="113"/>
      <c r="H11" s="113"/>
      <c r="I11" s="11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 x14ac:dyDescent="0.3">
      <c r="C12" s="149" t="s">
        <v>32</v>
      </c>
      <c r="D12" s="149"/>
      <c r="E12" s="150"/>
      <c r="F12" s="134">
        <f ca="1">'개인정보 및 신체계측 입력'!C2</f>
        <v>50</v>
      </c>
      <c r="G12" s="134"/>
      <c r="H12" s="134"/>
      <c r="I12" s="134"/>
      <c r="K12" s="125">
        <f>'개인정보 및 신체계측 입력'!E2</f>
        <v>155.80000000000001</v>
      </c>
      <c r="L12" s="126"/>
      <c r="M12" s="119">
        <f>'개인정보 및 신체계측 입력'!G2</f>
        <v>58.8</v>
      </c>
      <c r="N12" s="120"/>
      <c r="O12" s="115" t="s">
        <v>271</v>
      </c>
      <c r="P12" s="109"/>
      <c r="Q12" s="112">
        <f>'개인정보 및 신체계측 입력'!I2</f>
        <v>24.2</v>
      </c>
      <c r="R12" s="112"/>
      <c r="S12" s="112"/>
    </row>
    <row r="13" spans="1:19" ht="18" customHeight="1" thickBot="1" x14ac:dyDescent="0.35">
      <c r="C13" s="154"/>
      <c r="D13" s="154"/>
      <c r="E13" s="155"/>
      <c r="F13" s="135"/>
      <c r="G13" s="135"/>
      <c r="H13" s="135"/>
      <c r="I13" s="135"/>
      <c r="K13" s="127"/>
      <c r="L13" s="128"/>
      <c r="M13" s="121"/>
      <c r="N13" s="122"/>
      <c r="O13" s="116"/>
      <c r="P13" s="117"/>
      <c r="Q13" s="113"/>
      <c r="R13" s="113"/>
      <c r="S13" s="113"/>
    </row>
    <row r="14" spans="1:19" ht="18" customHeight="1" x14ac:dyDescent="0.3">
      <c r="C14" s="151" t="s">
        <v>31</v>
      </c>
      <c r="D14" s="151"/>
      <c r="E14" s="152"/>
      <c r="F14" s="113" t="str">
        <f>MID('DRIs DATA'!B1,28,3)</f>
        <v>이경미</v>
      </c>
      <c r="G14" s="113"/>
      <c r="H14" s="113"/>
      <c r="I14" s="113"/>
      <c r="K14" s="127"/>
      <c r="L14" s="128"/>
      <c r="M14" s="121"/>
      <c r="N14" s="122"/>
      <c r="O14" s="116"/>
      <c r="P14" s="117"/>
      <c r="Q14" s="113"/>
      <c r="R14" s="113"/>
      <c r="S14" s="113"/>
    </row>
    <row r="15" spans="1:19" ht="18" customHeight="1" thickBot="1" x14ac:dyDescent="0.35">
      <c r="C15" s="154"/>
      <c r="D15" s="154"/>
      <c r="E15" s="155"/>
      <c r="F15" s="114"/>
      <c r="G15" s="114"/>
      <c r="H15" s="114"/>
      <c r="I15" s="114"/>
      <c r="K15" s="129"/>
      <c r="L15" s="130"/>
      <c r="M15" s="123"/>
      <c r="N15" s="124"/>
      <c r="O15" s="118"/>
      <c r="P15" s="111"/>
      <c r="Q15" s="114"/>
      <c r="R15" s="114"/>
      <c r="S15" s="114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2:20" ht="18" customHeight="1" thickBot="1" x14ac:dyDescent="0.35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0" t="s">
        <v>43</v>
      </c>
      <c r="E36" s="140"/>
      <c r="F36" s="140"/>
      <c r="G36" s="140"/>
      <c r="H36" s="140"/>
      <c r="I36" s="34">
        <f>'DRIs DATA'!F8</f>
        <v>67.519000000000005</v>
      </c>
      <c r="J36" s="141" t="s">
        <v>44</v>
      </c>
      <c r="K36" s="141"/>
      <c r="L36" s="141"/>
      <c r="M36" s="141"/>
      <c r="N36" s="35"/>
      <c r="O36" s="139" t="s">
        <v>45</v>
      </c>
      <c r="P36" s="139"/>
      <c r="Q36" s="139"/>
      <c r="R36" s="139"/>
      <c r="S36" s="139"/>
      <c r="T36" s="6"/>
    </row>
    <row r="37" spans="2:20" ht="18" customHeight="1" x14ac:dyDescent="0.3">
      <c r="B37" s="12"/>
      <c r="C37" s="136" t="s">
        <v>182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 x14ac:dyDescent="0.3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 x14ac:dyDescent="0.35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0" t="s">
        <v>43</v>
      </c>
      <c r="E41" s="140"/>
      <c r="F41" s="140"/>
      <c r="G41" s="140"/>
      <c r="H41" s="140"/>
      <c r="I41" s="34">
        <f>'DRIs DATA'!G8</f>
        <v>12.423999999999999</v>
      </c>
      <c r="J41" s="141" t="s">
        <v>44</v>
      </c>
      <c r="K41" s="141"/>
      <c r="L41" s="141"/>
      <c r="M41" s="141"/>
      <c r="N41" s="35"/>
      <c r="O41" s="138" t="s">
        <v>49</v>
      </c>
      <c r="P41" s="138"/>
      <c r="Q41" s="138"/>
      <c r="R41" s="138"/>
      <c r="S41" s="138"/>
      <c r="T41" s="6"/>
    </row>
    <row r="42" spans="2:20" ht="18" customHeight="1" x14ac:dyDescent="0.3">
      <c r="B42" s="6"/>
      <c r="C42" s="81" t="s">
        <v>184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6"/>
    </row>
    <row r="43" spans="2:20" ht="18" customHeight="1" x14ac:dyDescent="0.3">
      <c r="B43" s="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2" t="s">
        <v>43</v>
      </c>
      <c r="E46" s="142"/>
      <c r="F46" s="142"/>
      <c r="G46" s="142"/>
      <c r="H46" s="142"/>
      <c r="I46" s="34">
        <f>'DRIs DATA'!H8</f>
        <v>20.058</v>
      </c>
      <c r="J46" s="141" t="s">
        <v>44</v>
      </c>
      <c r="K46" s="141"/>
      <c r="L46" s="141"/>
      <c r="M46" s="141"/>
      <c r="N46" s="35"/>
      <c r="O46" s="138" t="s">
        <v>48</v>
      </c>
      <c r="P46" s="138"/>
      <c r="Q46" s="138"/>
      <c r="R46" s="138"/>
      <c r="S46" s="138"/>
      <c r="T46" s="6"/>
    </row>
    <row r="47" spans="2:20" ht="18" customHeight="1" x14ac:dyDescent="0.3">
      <c r="B47" s="6"/>
      <c r="C47" s="81" t="s">
        <v>183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2" t="s">
        <v>191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4"/>
    </row>
    <row r="54" spans="1:20" ht="18" customHeight="1" thickBot="1" x14ac:dyDescent="0.35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7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7" t="s">
        <v>164</v>
      </c>
      <c r="D69" s="147"/>
      <c r="E69" s="147"/>
      <c r="F69" s="147"/>
      <c r="G69" s="147"/>
      <c r="H69" s="140" t="s">
        <v>170</v>
      </c>
      <c r="I69" s="140"/>
      <c r="J69" s="14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48">
        <f>ROUND('그룹 전체 사용자의 일일 입력'!D6/MAX('그룹 전체 사용자의 일일 입력'!$B$6,'그룹 전체 사용자의 일일 입력'!$C$6,'그룹 전체 사용자의 일일 입력'!$D$6),1)</f>
        <v>1</v>
      </c>
      <c r="P69" s="148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7" t="s">
        <v>51</v>
      </c>
      <c r="D72" s="147"/>
      <c r="E72" s="147"/>
      <c r="F72" s="147"/>
      <c r="G72" s="147"/>
      <c r="H72" s="38"/>
      <c r="I72" s="140" t="s">
        <v>52</v>
      </c>
      <c r="J72" s="140"/>
      <c r="K72" s="36">
        <f>ROUND('DRIs DATA'!L8,1)</f>
        <v>21.8</v>
      </c>
      <c r="L72" s="36" t="s">
        <v>53</v>
      </c>
      <c r="M72" s="36">
        <f>ROUND('DRIs DATA'!K8,1)</f>
        <v>10.5</v>
      </c>
      <c r="N72" s="141" t="s">
        <v>54</v>
      </c>
      <c r="O72" s="141"/>
      <c r="P72" s="141"/>
      <c r="Q72" s="141"/>
      <c r="R72" s="39"/>
      <c r="S72" s="35"/>
      <c r="T72" s="6"/>
    </row>
    <row r="73" spans="2:21" ht="18" customHeight="1" x14ac:dyDescent="0.3">
      <c r="B73" s="6"/>
      <c r="C73" s="81" t="s">
        <v>181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2" t="s">
        <v>192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4"/>
    </row>
    <row r="78" spans="2:21" ht="18" customHeight="1" thickBot="1" x14ac:dyDescent="0.35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7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3" t="s">
        <v>168</v>
      </c>
      <c r="C80" s="83"/>
      <c r="D80" s="83"/>
      <c r="E80" s="83"/>
      <c r="F80" s="21"/>
      <c r="G80" s="21"/>
      <c r="H80" s="21"/>
      <c r="L80" s="83" t="s">
        <v>172</v>
      </c>
      <c r="M80" s="83"/>
      <c r="N80" s="83"/>
      <c r="O80" s="83"/>
      <c r="P80" s="83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3">
      <c r="B94" s="86" t="s">
        <v>171</v>
      </c>
      <c r="C94" s="84"/>
      <c r="D94" s="84"/>
      <c r="E94" s="84"/>
      <c r="F94" s="87">
        <f>ROUND('DRIs DATA'!F16/'DRIs DATA'!C16*100,2)</f>
        <v>118.42</v>
      </c>
      <c r="G94" s="87"/>
      <c r="H94" s="84" t="s">
        <v>167</v>
      </c>
      <c r="I94" s="84"/>
      <c r="J94" s="85"/>
      <c r="L94" s="86" t="s">
        <v>171</v>
      </c>
      <c r="M94" s="84"/>
      <c r="N94" s="84"/>
      <c r="O94" s="84"/>
      <c r="P94" s="84"/>
      <c r="Q94" s="23">
        <f>ROUND('DRIs DATA'!M16/'DRIs DATA'!K16*100,2)</f>
        <v>202.64</v>
      </c>
      <c r="R94" s="84" t="s">
        <v>167</v>
      </c>
      <c r="S94" s="84"/>
      <c r="T94" s="85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89" t="s">
        <v>180</v>
      </c>
      <c r="C96" s="90"/>
      <c r="D96" s="90"/>
      <c r="E96" s="90"/>
      <c r="F96" s="90"/>
      <c r="G96" s="90"/>
      <c r="H96" s="90"/>
      <c r="I96" s="90"/>
      <c r="J96" s="91"/>
      <c r="L96" s="95" t="s">
        <v>173</v>
      </c>
      <c r="M96" s="96"/>
      <c r="N96" s="96"/>
      <c r="O96" s="96"/>
      <c r="P96" s="96"/>
      <c r="Q96" s="96"/>
      <c r="R96" s="96"/>
      <c r="S96" s="96"/>
      <c r="T96" s="97"/>
    </row>
    <row r="97" spans="2:21" ht="18" customHeight="1" x14ac:dyDescent="0.3">
      <c r="B97" s="89"/>
      <c r="C97" s="90"/>
      <c r="D97" s="90"/>
      <c r="E97" s="90"/>
      <c r="F97" s="90"/>
      <c r="G97" s="90"/>
      <c r="H97" s="90"/>
      <c r="I97" s="90"/>
      <c r="J97" s="91"/>
      <c r="L97" s="95"/>
      <c r="M97" s="96"/>
      <c r="N97" s="96"/>
      <c r="O97" s="96"/>
      <c r="P97" s="96"/>
      <c r="Q97" s="96"/>
      <c r="R97" s="96"/>
      <c r="S97" s="96"/>
      <c r="T97" s="97"/>
    </row>
    <row r="98" spans="2:21" ht="18" customHeight="1" x14ac:dyDescent="0.3">
      <c r="B98" s="89"/>
      <c r="C98" s="90"/>
      <c r="D98" s="90"/>
      <c r="E98" s="90"/>
      <c r="F98" s="90"/>
      <c r="G98" s="90"/>
      <c r="H98" s="90"/>
      <c r="I98" s="90"/>
      <c r="J98" s="91"/>
      <c r="L98" s="95"/>
      <c r="M98" s="96"/>
      <c r="N98" s="96"/>
      <c r="O98" s="96"/>
      <c r="P98" s="96"/>
      <c r="Q98" s="96"/>
      <c r="R98" s="96"/>
      <c r="S98" s="96"/>
      <c r="T98" s="97"/>
    </row>
    <row r="99" spans="2:21" ht="18" customHeight="1" x14ac:dyDescent="0.3">
      <c r="B99" s="89"/>
      <c r="C99" s="90"/>
      <c r="D99" s="90"/>
      <c r="E99" s="90"/>
      <c r="F99" s="90"/>
      <c r="G99" s="90"/>
      <c r="H99" s="90"/>
      <c r="I99" s="90"/>
      <c r="J99" s="91"/>
      <c r="L99" s="95"/>
      <c r="M99" s="96"/>
      <c r="N99" s="96"/>
      <c r="O99" s="96"/>
      <c r="P99" s="96"/>
      <c r="Q99" s="96"/>
      <c r="R99" s="96"/>
      <c r="S99" s="96"/>
      <c r="T99" s="97"/>
    </row>
    <row r="100" spans="2:21" ht="18" customHeight="1" x14ac:dyDescent="0.3">
      <c r="B100" s="89"/>
      <c r="C100" s="90"/>
      <c r="D100" s="90"/>
      <c r="E100" s="90"/>
      <c r="F100" s="90"/>
      <c r="G100" s="90"/>
      <c r="H100" s="90"/>
      <c r="I100" s="90"/>
      <c r="J100" s="91"/>
      <c r="L100" s="95"/>
      <c r="M100" s="96"/>
      <c r="N100" s="96"/>
      <c r="O100" s="96"/>
      <c r="P100" s="96"/>
      <c r="Q100" s="96"/>
      <c r="R100" s="96"/>
      <c r="S100" s="96"/>
      <c r="T100" s="97"/>
      <c r="U100" s="17"/>
    </row>
    <row r="101" spans="2:21" ht="18" customHeight="1" thickBot="1" x14ac:dyDescent="0.35">
      <c r="B101" s="92"/>
      <c r="C101" s="93"/>
      <c r="D101" s="93"/>
      <c r="E101" s="93"/>
      <c r="F101" s="93"/>
      <c r="G101" s="93"/>
      <c r="H101" s="93"/>
      <c r="I101" s="93"/>
      <c r="J101" s="94"/>
      <c r="L101" s="98"/>
      <c r="M101" s="99"/>
      <c r="N101" s="99"/>
      <c r="O101" s="99"/>
      <c r="P101" s="99"/>
      <c r="Q101" s="99"/>
      <c r="R101" s="99"/>
      <c r="S101" s="99"/>
      <c r="T101" s="100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2" t="s">
        <v>193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4"/>
    </row>
    <row r="105" spans="2:21" ht="18" customHeight="1" thickBot="1" x14ac:dyDescent="0.35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7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3" t="s">
        <v>169</v>
      </c>
      <c r="C107" s="83"/>
      <c r="D107" s="83"/>
      <c r="E107" s="83"/>
      <c r="F107" s="6"/>
      <c r="G107" s="6"/>
      <c r="H107" s="6"/>
      <c r="I107" s="6"/>
      <c r="L107" s="83" t="s">
        <v>270</v>
      </c>
      <c r="M107" s="83"/>
      <c r="N107" s="83"/>
      <c r="O107" s="83"/>
      <c r="P107" s="83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8" t="s">
        <v>264</v>
      </c>
      <c r="C120" s="79"/>
      <c r="D120" s="79"/>
      <c r="E120" s="79"/>
      <c r="F120" s="79"/>
      <c r="G120" s="79"/>
      <c r="H120" s="79"/>
      <c r="I120" s="79"/>
      <c r="J120" s="80"/>
      <c r="L120" s="78" t="s">
        <v>265</v>
      </c>
      <c r="M120" s="79"/>
      <c r="N120" s="79"/>
      <c r="O120" s="79"/>
      <c r="P120" s="79"/>
      <c r="Q120" s="79"/>
      <c r="R120" s="79"/>
      <c r="S120" s="79"/>
      <c r="T120" s="80"/>
    </row>
    <row r="121" spans="2:20" ht="18" customHeight="1" x14ac:dyDescent="0.3">
      <c r="B121" s="43" t="s">
        <v>171</v>
      </c>
      <c r="C121" s="16"/>
      <c r="D121" s="16"/>
      <c r="E121" s="15"/>
      <c r="F121" s="87">
        <f>ROUND('DRIs DATA'!F26/'DRIs DATA'!C26*100,2)</f>
        <v>159.86000000000001</v>
      </c>
      <c r="G121" s="87"/>
      <c r="H121" s="84" t="s">
        <v>166</v>
      </c>
      <c r="I121" s="84"/>
      <c r="J121" s="85"/>
      <c r="L121" s="42" t="s">
        <v>171</v>
      </c>
      <c r="M121" s="20"/>
      <c r="N121" s="20"/>
      <c r="O121" s="23"/>
      <c r="P121" s="6"/>
      <c r="Q121" s="58">
        <f>ROUND('DRIs DATA'!AH26/'DRIs DATA'!AE26*100,2)</f>
        <v>171.35</v>
      </c>
      <c r="R121" s="84" t="s">
        <v>166</v>
      </c>
      <c r="S121" s="84"/>
      <c r="T121" s="85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1" t="s">
        <v>174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269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 x14ac:dyDescent="0.3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 x14ac:dyDescent="0.3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 x14ac:dyDescent="0.3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 x14ac:dyDescent="0.3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ht="17.25" thickBot="1" x14ac:dyDescent="0.35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2" t="s">
        <v>262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/>
      <c r="N130" s="57"/>
      <c r="O130" s="72" t="s">
        <v>263</v>
      </c>
      <c r="P130" s="73"/>
      <c r="Q130" s="73"/>
      <c r="R130" s="73"/>
      <c r="S130" s="73"/>
      <c r="T130" s="74"/>
    </row>
    <row r="131" spans="2:21" ht="18" customHeight="1" thickBot="1" x14ac:dyDescent="0.35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57"/>
      <c r="O131" s="75"/>
      <c r="P131" s="76"/>
      <c r="Q131" s="76"/>
      <c r="R131" s="76"/>
      <c r="S131" s="76"/>
      <c r="T131" s="77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2" t="s">
        <v>194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4"/>
    </row>
    <row r="156" spans="2:21" ht="18" customHeight="1" thickBot="1" x14ac:dyDescent="0.35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7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3" t="s">
        <v>177</v>
      </c>
      <c r="C158" s="83"/>
      <c r="D158" s="83"/>
      <c r="E158" s="6"/>
      <c r="F158" s="6"/>
      <c r="G158" s="6"/>
      <c r="H158" s="6"/>
      <c r="I158" s="6"/>
      <c r="L158" s="83" t="s">
        <v>178</v>
      </c>
      <c r="M158" s="83"/>
      <c r="N158" s="83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8" t="s">
        <v>266</v>
      </c>
      <c r="C171" s="79"/>
      <c r="D171" s="79"/>
      <c r="E171" s="79"/>
      <c r="F171" s="79"/>
      <c r="G171" s="79"/>
      <c r="H171" s="79"/>
      <c r="I171" s="79"/>
      <c r="J171" s="80"/>
      <c r="L171" s="78" t="s">
        <v>176</v>
      </c>
      <c r="M171" s="79"/>
      <c r="N171" s="79"/>
      <c r="O171" s="79"/>
      <c r="P171" s="79"/>
      <c r="Q171" s="79"/>
      <c r="R171" s="79"/>
      <c r="S171" s="80"/>
    </row>
    <row r="172" spans="2:19" ht="18" customHeight="1" x14ac:dyDescent="0.3">
      <c r="B172" s="42" t="s">
        <v>171</v>
      </c>
      <c r="C172" s="20"/>
      <c r="D172" s="20"/>
      <c r="E172" s="6"/>
      <c r="F172" s="87">
        <f>ROUND('DRIs DATA'!F36/'DRIs DATA'!C36*100,2)</f>
        <v>85.25</v>
      </c>
      <c r="G172" s="8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569.70000000000005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1" t="s">
        <v>185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187</v>
      </c>
      <c r="M174" s="102"/>
      <c r="N174" s="102"/>
      <c r="O174" s="102"/>
      <c r="P174" s="102"/>
      <c r="Q174" s="102"/>
      <c r="R174" s="102"/>
      <c r="S174" s="103"/>
    </row>
    <row r="175" spans="2:19" ht="18" customHeight="1" x14ac:dyDescent="0.3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 x14ac:dyDescent="0.3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 x14ac:dyDescent="0.3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 x14ac:dyDescent="0.3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 x14ac:dyDescent="0.3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 x14ac:dyDescent="0.35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 x14ac:dyDescent="0.35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 x14ac:dyDescent="0.3">
      <c r="B183" s="83" t="s">
        <v>179</v>
      </c>
      <c r="C183" s="83"/>
      <c r="D183" s="83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8" t="s">
        <v>267</v>
      </c>
      <c r="C196" s="79"/>
      <c r="D196" s="79"/>
      <c r="E196" s="79"/>
      <c r="F196" s="79"/>
      <c r="G196" s="79"/>
      <c r="H196" s="79"/>
      <c r="I196" s="79"/>
      <c r="J196" s="80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7">
        <f>ROUND('DRIs DATA'!F46/'DRIs DATA'!C46*100,2)</f>
        <v>217.27</v>
      </c>
      <c r="G197" s="87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1" t="s">
        <v>186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 x14ac:dyDescent="0.3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 x14ac:dyDescent="0.3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 x14ac:dyDescent="0.3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 x14ac:dyDescent="0.3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 x14ac:dyDescent="0.35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 x14ac:dyDescent="0.35">
      <c r="K205" s="10"/>
    </row>
    <row r="206" spans="2:20" ht="18" customHeight="1" x14ac:dyDescent="0.3">
      <c r="B206" s="72" t="s">
        <v>195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4"/>
    </row>
    <row r="207" spans="2:20" ht="18" customHeight="1" thickBot="1" x14ac:dyDescent="0.35"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7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7" t="s">
        <v>188</v>
      </c>
      <c r="C209" s="107"/>
      <c r="D209" s="107"/>
      <c r="E209" s="107"/>
      <c r="F209" s="107"/>
      <c r="G209" s="107"/>
      <c r="H209" s="107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8" t="s">
        <v>190</v>
      </c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2020-12-01T00:34:42Z</dcterms:modified>
</cp:coreProperties>
</file>