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<sst xmlns="http://schemas.openxmlformats.org/spreadsheetml/2006/main" count="692" uniqueCount="283">
  <si>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</si>
  <si>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</si>
  <si>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</si>
  <si>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</si>
  <si>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</si>
  <si>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</si>
  <si>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</si>
  <si>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</si>
  <si>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</si>
  <si>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</si>
  <si>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</si>
  <si>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</si>
  <si>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</si>
  <si>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</si>
  <si>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</si>
  <si>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</si>
  <si>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</si>
  <si>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</si>
  <si>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</si>
  <si>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</si>
  <si>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</si>
  <si>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</si>
  <si>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</si>
  <si>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</si>
  <si>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</si>
  <si>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</si>
  <si>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</si>
  <si>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</si>
  <si>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</si>
  <si>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</si>
  <si>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</si>
  <si>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</si>
  <si>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</si>
  <si>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</si>
  <si>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</si>
  <si>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</si>
  <si>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</si>
  <si>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</si>
  <si>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</si>
  <si>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</si>
  <si>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</si>
  <si>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</si>
  <si>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</si>
  <si>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</si>
  <si>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</si>
  <si>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</si>
  <si>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</si>
  <si>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</si>
  <si>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</si>
  <si>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</si>
  <si>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</si>
  <si>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</si>
  <si>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</si>
  <si>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</si>
  <si>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</si>
  <si>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</si>
  <si>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</si>
  <si>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</si>
  <si>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</si>
  <si>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</si>
  <si>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</si>
  <si>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</si>
  <si>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</si>
  <si>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</si>
  <si>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</si>
  <si>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</si>
  <si>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</si>
  <si>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</si>
  <si>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</si>
  <si>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</si>
  <si>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</si>
  <si>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</si>
  <si>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</si>
  <si>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</si>
  <si>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</si>
  <si>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</si>
  <si>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</si>
  <si>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</si>
  <si>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</si>
  <si>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</si>
  <si>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</si>
  <si>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</si>
  <si>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</si>
  <si>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</si>
  <si>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</si>
  <si>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</si>
  <si>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</si>
  <si>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</si>
  <si>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</si>
  <si>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</si>
  <si>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</si>
  <si>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</si>
  <si>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</si>
  <si>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</si>
  <si>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</si>
  <si>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</si>
  <si>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</si>
  <si>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</si>
  <si>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</si>
  <si>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</si>
  <si>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</si>
  <si>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</si>
  <si>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</si>
  <si>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</si>
  <si>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</si>
  <si>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</si>
  <si>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</si>
  <si>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</si>
  <si>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</si>
  <si>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</si>
  <si>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</si>
  <si>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</si>
  <si>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</si>
  <si>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</si>
  <si>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</si>
  <si>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</si>
  <si>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</si>
  <si>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</si>
  <si>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</si>
  <si>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</si>
  <si>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</si>
  <si>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</si>
  <si>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</si>
  <si>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</si>
  <si>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</si>
  <si>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</si>
  <si>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</si>
  <si>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</si>
  <si>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</si>
  <si>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</si>
  <si>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</si>
  <si>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</si>
  <si>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</si>
  <si>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</si>
  <si>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</si>
  <si>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</si>
  <si>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</si>
  <si>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</si>
  <si>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</si>
  <si>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</si>
  <si>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</si>
  <si>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</si>
  <si>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</si>
  <si>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</si>
  <si>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</si>
  <si>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</si>
  <si>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</si>
  <si>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</si>
  <si>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</si>
  <si>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</si>
  <si>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</si>
  <si>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</si>
  <si>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</si>
  <si>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</si>
  <si>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</si>
  <si>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</si>
  <si>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</si>
  <si>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</si>
  <si>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</si>
  <si>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</si>
  <si>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</si>
  <si>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</si>
  <si>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</si>
  <si>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</si>
  <si>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</si>
  <si>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</si>
  <si>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</si>
  <si>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</si>
  <si>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</si>
  <si>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</si>
  <si>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</si>
  <si>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</si>
  <si>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</si>
  <si>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</si>
  <si>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</si>
  <si>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</si>
  <si>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</si>
  <si>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</si>
  <si>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</si>
  <si>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</si>
  <si>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</si>
  <si>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</si>
  <si>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</si>
  <si>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</si>
  <si>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</si>
  <si>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</si>
  <si>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</si>
  <si>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</si>
  <si>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</si>
  <si>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</si>
  <si>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</si>
  <si>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</si>
  <si>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</si>
  <si>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</si>
  <si>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</si>
  <si>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</si>
  <si>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</si>
  <si>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</si>
  <si>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</si>
  <si>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</si>
  <si>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</si>
  <si>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</si>
  <si>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</si>
  <si>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</si>
  <si>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</si>
  <si>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</si>
  <si>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</si>
  <si>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</si>
  <si>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</si>
  <si>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</si>
  <si>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</si>
  <si>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</si>
  <si>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</si>
  <si>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</si>
  <si>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</si>
  <si>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</si>
  <si>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</si>
  <si>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</si>
  <si>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</si>
  <si>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</si>
  <si>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</si>
  <si>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</si>
  <si>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</si>
  <si>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</si>
  <si>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</si>
  <si>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</si>
  <si>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</si>
  <si>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</si>
  <si>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</si>
  <si>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</si>
  <si>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</si>
  <si>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</si>
  <si>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</si>
  <si>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</si>
  <si>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</si>
  <si>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</si>
  <si>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</si>
  <si>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</si>
  <si>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</si>
  <si>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</si>
  <si>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</si>
  <si>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</si>
  <si>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</si>
  <si>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</si>
  <si>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</si>
  <si>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</si>
  <si>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</si>
  <si>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</si>
  <si>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</si>
  <si>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</si>
  <si>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</si>
  <si>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</si>
  <si>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</si>
  <si>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</si>
  <si>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</si>
  <si>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</si>
  <si>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</si>
  <si>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</si>
  <si>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</si>
  <si>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</si>
  <si>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</si>
  <si>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</si>
  <si>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</si>
  <si>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</si>
  <si>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</si>
  <si>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</si>
  <si>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</si>
  <si>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</si>
  <si>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</si>
  <si>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</si>
  <si>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</si>
  <si>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</si>
  <si>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</si>
  <si>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</si>
  <si>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</si>
  <si>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</si>
  <si>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</si>
  <si>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</si>
  <si>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</si>
  <si>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박동균, ID : H1900372)</t>
  </si>
  <si>
    <t>2020년 11월 24일 15:59:46</t>
  </si>
  <si>
    <t>H1900372</t>
  </si>
  <si>
    <t>박동균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</si>
</sst>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0" xfId="0" applyAlignment="1"/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972712"/>
        <c:axId val="264973496"/>
      </c:barChart>
      <c:catAx>
        <c:axId val="26497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973496"/>
        <c:crosses val="autoZero"/>
        <c:auto val="1"/>
        <c:lblAlgn val="ctr"/>
        <c:lblOffset val="100"/>
        <c:noMultiLvlLbl val="0"/>
      </c:catAx>
      <c:valAx>
        <c:axId val="26497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972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503744"/>
        <c:axId val="495508840"/>
      </c:barChart>
      <c:catAx>
        <c:axId val="49550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508840"/>
        <c:crosses val="autoZero"/>
        <c:auto val="1"/>
        <c:lblAlgn val="ctr"/>
        <c:lblOffset val="100"/>
        <c:noMultiLvlLbl val="0"/>
      </c:catAx>
      <c:valAx>
        <c:axId val="49550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50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502176"/>
        <c:axId val="495504528"/>
      </c:barChart>
      <c:catAx>
        <c:axId val="49550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504528"/>
        <c:crosses val="autoZero"/>
        <c:auto val="1"/>
        <c:lblAlgn val="ctr"/>
        <c:lblOffset val="100"/>
        <c:noMultiLvlLbl val="0"/>
      </c:catAx>
      <c:valAx>
        <c:axId val="495504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50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1311.3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501784"/>
        <c:axId val="495508056"/>
      </c:barChart>
      <c:catAx>
        <c:axId val="495501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508056"/>
        <c:crosses val="autoZero"/>
        <c:auto val="1"/>
        <c:lblAlgn val="ctr"/>
        <c:lblOffset val="100"/>
        <c:noMultiLvlLbl val="0"/>
      </c:catAx>
      <c:valAx>
        <c:axId val="495508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50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2805.7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502568"/>
        <c:axId val="495506096"/>
      </c:barChart>
      <c:catAx>
        <c:axId val="495502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506096"/>
        <c:crosses val="autoZero"/>
        <c:auto val="1"/>
        <c:lblAlgn val="ctr"/>
        <c:lblOffset val="100"/>
        <c:noMultiLvlLbl val="0"/>
      </c:catAx>
      <c:valAx>
        <c:axId val="4955060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502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146.80000000000001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503352"/>
        <c:axId val="495508448"/>
      </c:barChart>
      <c:catAx>
        <c:axId val="49550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508448"/>
        <c:crosses val="autoZero"/>
        <c:auto val="1"/>
        <c:lblAlgn val="ctr"/>
        <c:lblOffset val="100"/>
        <c:noMultiLvlLbl val="0"/>
      </c:catAx>
      <c:valAx>
        <c:axId val="495508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50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125.8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504920"/>
        <c:axId val="495506488"/>
      </c:barChart>
      <c:catAx>
        <c:axId val="49550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506488"/>
        <c:crosses val="autoZero"/>
        <c:auto val="1"/>
        <c:lblAlgn val="ctr"/>
        <c:lblOffset val="100"/>
        <c:noMultiLvlLbl val="0"/>
      </c:catAx>
      <c:valAx>
        <c:axId val="49550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504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808728"/>
        <c:axId val="495815392"/>
      </c:barChart>
      <c:catAx>
        <c:axId val="49580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815392"/>
        <c:crosses val="autoZero"/>
        <c:auto val="1"/>
        <c:lblAlgn val="ctr"/>
        <c:lblOffset val="100"/>
        <c:noMultiLvlLbl val="0"/>
      </c:catAx>
      <c:valAx>
        <c:axId val="495815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80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578.1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808336"/>
        <c:axId val="495812648"/>
      </c:barChart>
      <c:catAx>
        <c:axId val="49580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812648"/>
        <c:crosses val="autoZero"/>
        <c:auto val="1"/>
        <c:lblAlgn val="ctr"/>
        <c:lblOffset val="100"/>
        <c:noMultiLvlLbl val="0"/>
      </c:catAx>
      <c:valAx>
        <c:axId val="4958126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80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809904"/>
        <c:axId val="495813040"/>
      </c:barChart>
      <c:catAx>
        <c:axId val="49580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813040"/>
        <c:crosses val="autoZero"/>
        <c:auto val="1"/>
        <c:lblAlgn val="ctr"/>
        <c:lblOffset val="100"/>
        <c:noMultiLvlLbl val="0"/>
      </c:catAx>
      <c:valAx>
        <c:axId val="49581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80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815000"/>
        <c:axId val="495813824"/>
      </c:barChart>
      <c:catAx>
        <c:axId val="49581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813824"/>
        <c:crosses val="autoZero"/>
        <c:auto val="1"/>
        <c:lblAlgn val="ctr"/>
        <c:lblOffset val="100"/>
        <c:noMultiLvlLbl val="0"/>
      </c:catAx>
      <c:valAx>
        <c:axId val="495813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81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970752"/>
        <c:axId val="264971144"/>
      </c:barChart>
      <c:catAx>
        <c:axId val="264970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971144"/>
        <c:crosses val="autoZero"/>
        <c:auto val="1"/>
        <c:lblAlgn val="ctr"/>
        <c:lblOffset val="100"/>
        <c:noMultiLvlLbl val="0"/>
      </c:catAx>
      <c:valAx>
        <c:axId val="264971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97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373.9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811472"/>
        <c:axId val="495809120"/>
      </c:barChart>
      <c:catAx>
        <c:axId val="49581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809120"/>
        <c:crosses val="autoZero"/>
        <c:auto val="1"/>
        <c:lblAlgn val="ctr"/>
        <c:lblOffset val="100"/>
        <c:noMultiLvlLbl val="0"/>
      </c:catAx>
      <c:valAx>
        <c:axId val="49580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81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814216"/>
        <c:axId val="495810688"/>
      </c:barChart>
      <c:catAx>
        <c:axId val="49581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810688"/>
        <c:crosses val="autoZero"/>
        <c:auto val="1"/>
        <c:lblAlgn val="ctr"/>
        <c:lblOffset val="100"/>
        <c:noMultiLvlLbl val="0"/>
      </c:catAx>
      <c:valAx>
        <c:axId val="49581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81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6.4</c:v>
                </c:pt>
                <c:pt idx="1">
                  <c:v>12.6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5811864"/>
        <c:axId val="495812256"/>
      </c:barChart>
      <c:catAx>
        <c:axId val="49581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812256"/>
        <c:crosses val="autoZero"/>
        <c:auto val="1"/>
        <c:lblAlgn val="ctr"/>
        <c:lblOffset val="100"/>
        <c:noMultiLvlLbl val="0"/>
      </c:catAx>
      <c:valAx>
        <c:axId val="49581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81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10.370547999999999</c:v>
                </c:pt>
                <c:pt idx="1">
                  <c:v>10.855126</c:v>
                </c:pt>
                <c:pt idx="2">
                  <c:v>12.984541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453.9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804528"/>
        <c:axId val="496799824"/>
      </c:barChart>
      <c:catAx>
        <c:axId val="49680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799824"/>
        <c:crosses val="autoZero"/>
        <c:auto val="1"/>
        <c:lblAlgn val="ctr"/>
        <c:lblOffset val="100"/>
        <c:noMultiLvlLbl val="0"/>
      </c:catAx>
      <c:valAx>
        <c:axId val="496799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80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804136"/>
        <c:axId val="496801000"/>
      </c:barChart>
      <c:catAx>
        <c:axId val="49680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801000"/>
        <c:crosses val="autoZero"/>
        <c:auto val="1"/>
        <c:lblAlgn val="ctr"/>
        <c:lblOffset val="100"/>
        <c:noMultiLvlLbl val="0"/>
      </c:catAx>
      <c:valAx>
        <c:axId val="496801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804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76.2</c:v>
                </c:pt>
                <c:pt idx="1">
                  <c:v>7.6</c:v>
                </c:pt>
                <c:pt idx="2">
                  <c:v>16.2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6801784"/>
        <c:axId val="496802568"/>
      </c:barChart>
      <c:catAx>
        <c:axId val="496801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802568"/>
        <c:crosses val="autoZero"/>
        <c:auto val="1"/>
        <c:lblAlgn val="ctr"/>
        <c:lblOffset val="100"/>
        <c:noMultiLvlLbl val="0"/>
      </c:catAx>
      <c:valAx>
        <c:axId val="496802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801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2009.3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805704"/>
        <c:axId val="496802960"/>
      </c:barChart>
      <c:catAx>
        <c:axId val="49680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802960"/>
        <c:crosses val="autoZero"/>
        <c:auto val="1"/>
        <c:lblAlgn val="ctr"/>
        <c:lblOffset val="100"/>
        <c:noMultiLvlLbl val="0"/>
      </c:catAx>
      <c:valAx>
        <c:axId val="496802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805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58.3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806096"/>
        <c:axId val="496801392"/>
      </c:barChart>
      <c:catAx>
        <c:axId val="49680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801392"/>
        <c:crosses val="autoZero"/>
        <c:auto val="1"/>
        <c:lblAlgn val="ctr"/>
        <c:lblOffset val="100"/>
        <c:noMultiLvlLbl val="0"/>
      </c:catAx>
      <c:valAx>
        <c:axId val="496801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80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527.6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799432"/>
        <c:axId val="496800216"/>
      </c:barChart>
      <c:catAx>
        <c:axId val="49679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800216"/>
        <c:crosses val="autoZero"/>
        <c:auto val="1"/>
        <c:lblAlgn val="ctr"/>
        <c:lblOffset val="100"/>
        <c:noMultiLvlLbl val="0"/>
      </c:catAx>
      <c:valAx>
        <c:axId val="496800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799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4.9000000000000004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000296"/>
        <c:axId val="494997552"/>
      </c:barChart>
      <c:catAx>
        <c:axId val="49500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997552"/>
        <c:crosses val="autoZero"/>
        <c:auto val="1"/>
        <c:lblAlgn val="ctr"/>
        <c:lblOffset val="100"/>
        <c:noMultiLvlLbl val="0"/>
      </c:catAx>
      <c:valAx>
        <c:axId val="49499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000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4704.2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985224"/>
        <c:axId val="496983656"/>
      </c:barChart>
      <c:catAx>
        <c:axId val="496985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83656"/>
        <c:crosses val="autoZero"/>
        <c:auto val="1"/>
        <c:lblAlgn val="ctr"/>
        <c:lblOffset val="100"/>
        <c:noMultiLvlLbl val="0"/>
      </c:catAx>
      <c:valAx>
        <c:axId val="496983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85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984048"/>
        <c:axId val="496982480"/>
      </c:barChart>
      <c:catAx>
        <c:axId val="4969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82480"/>
        <c:crosses val="autoZero"/>
        <c:auto val="1"/>
        <c:lblAlgn val="ctr"/>
        <c:lblOffset val="100"/>
        <c:noMultiLvlLbl val="0"/>
      </c:catAx>
      <c:valAx>
        <c:axId val="496982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986792"/>
        <c:axId val="496984832"/>
      </c:barChart>
      <c:catAx>
        <c:axId val="496986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84832"/>
        <c:crosses val="autoZero"/>
        <c:auto val="1"/>
        <c:lblAlgn val="ctr"/>
        <c:lblOffset val="100"/>
        <c:noMultiLvlLbl val="0"/>
      </c:catAx>
      <c:valAx>
        <c:axId val="4969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86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169.2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999512"/>
        <c:axId val="494997944"/>
      </c:barChart>
      <c:catAx>
        <c:axId val="49499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997944"/>
        <c:crosses val="autoZero"/>
        <c:auto val="1"/>
        <c:lblAlgn val="ctr"/>
        <c:lblOffset val="100"/>
        <c:noMultiLvlLbl val="0"/>
      </c:catAx>
      <c:valAx>
        <c:axId val="494997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999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001864"/>
        <c:axId val="494996376"/>
      </c:barChart>
      <c:catAx>
        <c:axId val="49500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996376"/>
        <c:crosses val="autoZero"/>
        <c:auto val="1"/>
        <c:lblAlgn val="ctr"/>
        <c:lblOffset val="100"/>
        <c:noMultiLvlLbl val="0"/>
      </c:catAx>
      <c:valAx>
        <c:axId val="494996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001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999904"/>
        <c:axId val="494998336"/>
      </c:barChart>
      <c:catAx>
        <c:axId val="49499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998336"/>
        <c:crosses val="autoZero"/>
        <c:auto val="1"/>
        <c:lblAlgn val="ctr"/>
        <c:lblOffset val="100"/>
        <c:noMultiLvlLbl val="0"/>
      </c:catAx>
      <c:valAx>
        <c:axId val="494998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99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002256"/>
        <c:axId val="495003040"/>
      </c:barChart>
      <c:catAx>
        <c:axId val="49500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003040"/>
        <c:crosses val="autoZero"/>
        <c:auto val="1"/>
        <c:lblAlgn val="ctr"/>
        <c:lblOffset val="100"/>
        <c:noMultiLvlLbl val="0"/>
      </c:catAx>
      <c:valAx>
        <c:axId val="49500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00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491.4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002648"/>
        <c:axId val="494995592"/>
      </c:barChart>
      <c:catAx>
        <c:axId val="49500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995592"/>
        <c:crosses val="autoZero"/>
        <c:auto val="1"/>
        <c:lblAlgn val="ctr"/>
        <c:lblOffset val="100"/>
        <c:noMultiLvlLbl val="0"/>
      </c:catAx>
      <c:valAx>
        <c:axId val="494995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00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995984"/>
        <c:axId val="495505704"/>
      </c:barChart>
      <c:catAx>
        <c:axId val="49499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505704"/>
        <c:crosses val="autoZero"/>
        <c:auto val="1"/>
        <c:lblAlgn val="ctr"/>
        <c:lblOffset val="100"/>
        <c:noMultiLvlLbl val="0"/>
      </c:catAx>
      <c:valAx>
        <c:axId val="495505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99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박동균, ID : H1900372)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15:59:46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4" t="s">
        <v>197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3" t="s">
        <v>56</v>
      </c>
      <c r="B4" s="73"/>
      <c r="C4" s="73"/>
      <c r="D4" s="46"/>
      <c r="E4" s="75" t="s">
        <v>198</v>
      </c>
      <c r="F4" s="76"/>
      <c r="G4" s="76"/>
      <c r="H4" s="77"/>
      <c r="I4" s="46"/>
      <c r="J4" s="75" t="s">
        <v>199</v>
      </c>
      <c r="K4" s="76"/>
      <c r="L4" s="77"/>
      <c r="M4" s="46"/>
      <c r="N4" s="73" t="s">
        <v>200</v>
      </c>
      <c r="O4" s="73"/>
      <c r="P4" s="73"/>
      <c r="Q4" s="73"/>
      <c r="R4" s="73"/>
      <c r="S4" s="73"/>
      <c r="T4" s="46"/>
      <c r="U4" s="73" t="s">
        <v>201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2009.3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76.2</v>
      </c>
      <c r="G8" s="59">
        <f>'DRIs DATA 입력'!G8</f>
        <v>7.6</v>
      </c>
      <c r="H8" s="59">
        <f>'DRIs DATA 입력'!H8</f>
        <v>16.2</v>
      </c>
      <c r="I8" s="46"/>
      <c r="J8" s="59" t="s">
        <v>216</v>
      </c>
      <c r="K8" s="59">
        <f>'DRIs DATA 입력'!K8</f>
        <v>6.4</v>
      </c>
      <c r="L8" s="59">
        <f>'DRIs DATA 입력'!L8</f>
        <v>12.6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2" t="s">
        <v>217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3" t="s">
        <v>218</v>
      </c>
      <c r="B14" s="73"/>
      <c r="C14" s="73"/>
      <c r="D14" s="73"/>
      <c r="E14" s="73"/>
      <c r="F14" s="73"/>
      <c r="G14" s="46"/>
      <c r="H14" s="73" t="s">
        <v>219</v>
      </c>
      <c r="I14" s="73"/>
      <c r="J14" s="73"/>
      <c r="K14" s="73"/>
      <c r="L14" s="73"/>
      <c r="M14" s="73"/>
      <c r="N14" s="46"/>
      <c r="O14" s="73" t="s">
        <v>220</v>
      </c>
      <c r="P14" s="73"/>
      <c r="Q14" s="73"/>
      <c r="R14" s="73"/>
      <c r="S14" s="73"/>
      <c r="T14" s="73"/>
      <c r="U14" s="46"/>
      <c r="V14" s="73" t="s">
        <v>221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453.9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4.9000000000000004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169.2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2" t="s">
        <v>223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 x14ac:dyDescent="0.3">
      <c r="A24" s="73" t="s">
        <v>224</v>
      </c>
      <c r="B24" s="73"/>
      <c r="C24" s="73"/>
      <c r="D24" s="73"/>
      <c r="E24" s="73"/>
      <c r="F24" s="73"/>
      <c r="G24" s="46"/>
      <c r="H24" s="73" t="s">
        <v>225</v>
      </c>
      <c r="I24" s="73"/>
      <c r="J24" s="73"/>
      <c r="K24" s="73"/>
      <c r="L24" s="73"/>
      <c r="M24" s="73"/>
      <c r="N24" s="46"/>
      <c r="O24" s="73" t="s">
        <v>226</v>
      </c>
      <c r="P24" s="73"/>
      <c r="Q24" s="73"/>
      <c r="R24" s="73"/>
      <c r="S24" s="73"/>
      <c r="T24" s="73"/>
      <c r="U24" s="46"/>
      <c r="V24" s="73" t="s">
        <v>227</v>
      </c>
      <c r="W24" s="73"/>
      <c r="X24" s="73"/>
      <c r="Y24" s="73"/>
      <c r="Z24" s="73"/>
      <c r="AA24" s="73"/>
      <c r="AB24" s="46"/>
      <c r="AC24" s="73" t="s">
        <v>228</v>
      </c>
      <c r="AD24" s="73"/>
      <c r="AE24" s="73"/>
      <c r="AF24" s="73"/>
      <c r="AG24" s="73"/>
      <c r="AH24" s="73"/>
      <c r="AI24" s="46"/>
      <c r="AJ24" s="73" t="s">
        <v>229</v>
      </c>
      <c r="AK24" s="73"/>
      <c r="AL24" s="73"/>
      <c r="AM24" s="73"/>
      <c r="AN24" s="73"/>
      <c r="AO24" s="73"/>
      <c r="AP24" s="46"/>
      <c r="AQ24" s="73" t="s">
        <v>230</v>
      </c>
      <c r="AR24" s="73"/>
      <c r="AS24" s="73"/>
      <c r="AT24" s="73"/>
      <c r="AU24" s="73"/>
      <c r="AV24" s="73"/>
      <c r="AW24" s="46"/>
      <c r="AX24" s="73" t="s">
        <v>231</v>
      </c>
      <c r="AY24" s="73"/>
      <c r="AZ24" s="73"/>
      <c r="BA24" s="73"/>
      <c r="BB24" s="73"/>
      <c r="BC24" s="73"/>
      <c r="BD24" s="46"/>
      <c r="BE24" s="73" t="s">
        <v>232</v>
      </c>
      <c r="BF24" s="73"/>
      <c r="BG24" s="73"/>
      <c r="BH24" s="73"/>
      <c r="BI24" s="73"/>
      <c r="BJ24" s="73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58.3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491.4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2" t="s">
        <v>234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3" t="s">
        <v>235</v>
      </c>
      <c r="B34" s="73"/>
      <c r="C34" s="73"/>
      <c r="D34" s="73"/>
      <c r="E34" s="73"/>
      <c r="F34" s="73"/>
      <c r="G34" s="46"/>
      <c r="H34" s="73" t="s">
        <v>236</v>
      </c>
      <c r="I34" s="73"/>
      <c r="J34" s="73"/>
      <c r="K34" s="73"/>
      <c r="L34" s="73"/>
      <c r="M34" s="73"/>
      <c r="N34" s="46"/>
      <c r="O34" s="73" t="s">
        <v>237</v>
      </c>
      <c r="P34" s="73"/>
      <c r="Q34" s="73"/>
      <c r="R34" s="73"/>
      <c r="S34" s="73"/>
      <c r="T34" s="73"/>
      <c r="U34" s="46"/>
      <c r="V34" s="73" t="s">
        <v>238</v>
      </c>
      <c r="W34" s="73"/>
      <c r="X34" s="73"/>
      <c r="Y34" s="73"/>
      <c r="Z34" s="73"/>
      <c r="AA34" s="73"/>
      <c r="AB34" s="46"/>
      <c r="AC34" s="73" t="s">
        <v>239</v>
      </c>
      <c r="AD34" s="73"/>
      <c r="AE34" s="73"/>
      <c r="AF34" s="73"/>
      <c r="AG34" s="73"/>
      <c r="AH34" s="73"/>
      <c r="AI34" s="46"/>
      <c r="AJ34" s="73" t="s">
        <v>240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527.6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1311.3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4704.2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2805.7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146.80000000000001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125.8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2" t="s">
        <v>241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 x14ac:dyDescent="0.3">
      <c r="A44" s="73" t="s">
        <v>242</v>
      </c>
      <c r="B44" s="73"/>
      <c r="C44" s="73"/>
      <c r="D44" s="73"/>
      <c r="E44" s="73"/>
      <c r="F44" s="73"/>
      <c r="G44" s="46"/>
      <c r="H44" s="73" t="s">
        <v>243</v>
      </c>
      <c r="I44" s="73"/>
      <c r="J44" s="73"/>
      <c r="K44" s="73"/>
      <c r="L44" s="73"/>
      <c r="M44" s="73"/>
      <c r="N44" s="46"/>
      <c r="O44" s="73" t="s">
        <v>244</v>
      </c>
      <c r="P44" s="73"/>
      <c r="Q44" s="73"/>
      <c r="R44" s="73"/>
      <c r="S44" s="73"/>
      <c r="T44" s="73"/>
      <c r="U44" s="46"/>
      <c r="V44" s="73" t="s">
        <v>245</v>
      </c>
      <c r="W44" s="73"/>
      <c r="X44" s="73"/>
      <c r="Y44" s="73"/>
      <c r="Z44" s="73"/>
      <c r="AA44" s="73"/>
      <c r="AB44" s="46"/>
      <c r="AC44" s="73" t="s">
        <v>246</v>
      </c>
      <c r="AD44" s="73"/>
      <c r="AE44" s="73"/>
      <c r="AF44" s="73"/>
      <c r="AG44" s="73"/>
      <c r="AH44" s="73"/>
      <c r="AI44" s="46"/>
      <c r="AJ44" s="73" t="s">
        <v>247</v>
      </c>
      <c r="AK44" s="73"/>
      <c r="AL44" s="73"/>
      <c r="AM44" s="73"/>
      <c r="AN44" s="73"/>
      <c r="AO44" s="73"/>
      <c r="AP44" s="46"/>
      <c r="AQ44" s="73" t="s">
        <v>248</v>
      </c>
      <c r="AR44" s="73"/>
      <c r="AS44" s="73"/>
      <c r="AT44" s="73"/>
      <c r="AU44" s="73"/>
      <c r="AV44" s="73"/>
      <c r="AW44" s="46"/>
      <c r="AX44" s="73" t="s">
        <v>249</v>
      </c>
      <c r="AY44" s="73"/>
      <c r="AZ44" s="73"/>
      <c r="BA44" s="73"/>
      <c r="BB44" s="73"/>
      <c r="BC44" s="73"/>
      <c r="BD44" s="46"/>
      <c r="BE44" s="73" t="s">
        <v>250</v>
      </c>
      <c r="BF44" s="73"/>
      <c r="BG44" s="73"/>
      <c r="BH44" s="73"/>
      <c r="BI44" s="73"/>
      <c r="BJ44" s="73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578.1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373.9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98.4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0" sqref="I50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279</v>
      </c>
      <c r="G1" s="62" t="s">
        <v>277</v>
      </c>
      <c r="H1" s="61" t="s">
        <v>280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2200</v>
      </c>
      <c r="C6" s="68">
        <v>2009.3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50</v>
      </c>
      <c r="P6" s="68">
        <v>60</v>
      </c>
      <c r="Q6" s="68">
        <v>0</v>
      </c>
      <c r="R6" s="68">
        <v>0</v>
      </c>
      <c r="S6" s="68">
        <v>71</v>
      </c>
      <c r="U6" s="68" t="s">
        <v>214</v>
      </c>
      <c r="V6" s="68">
        <v>0</v>
      </c>
      <c r="W6" s="68">
        <v>0</v>
      </c>
      <c r="X6" s="68">
        <v>25</v>
      </c>
      <c r="Y6" s="68">
        <v>0</v>
      </c>
      <c r="Z6" s="68">
        <v>21.4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76.2</v>
      </c>
      <c r="G8" s="68">
        <v>7.6</v>
      </c>
      <c r="H8" s="68">
        <v>16.2</v>
      </c>
      <c r="J8" s="68" t="s">
        <v>216</v>
      </c>
      <c r="K8" s="68">
        <v>6.4</v>
      </c>
      <c r="L8" s="68">
        <v>12.6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530</v>
      </c>
      <c r="C16" s="68">
        <v>750</v>
      </c>
      <c r="D16" s="68">
        <v>0</v>
      </c>
      <c r="E16" s="68">
        <v>3000</v>
      </c>
      <c r="F16" s="68">
        <v>453.9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13.4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4.9000000000000004</v>
      </c>
      <c r="V16" s="68" t="s">
        <v>5</v>
      </c>
      <c r="W16" s="68">
        <v>0</v>
      </c>
      <c r="X16" s="68">
        <v>0</v>
      </c>
      <c r="Y16" s="68">
        <v>75</v>
      </c>
      <c r="Z16" s="68">
        <v>0</v>
      </c>
      <c r="AA16" s="68">
        <v>169.2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58.3</v>
      </c>
      <c r="H26" s="68" t="s">
        <v>9</v>
      </c>
      <c r="I26" s="68">
        <v>1</v>
      </c>
      <c r="J26" s="68">
        <v>1.2</v>
      </c>
      <c r="K26" s="68">
        <v>0</v>
      </c>
      <c r="L26" s="68">
        <v>0</v>
      </c>
      <c r="M26" s="68">
        <v>1.7</v>
      </c>
      <c r="O26" s="68" t="s">
        <v>10</v>
      </c>
      <c r="P26" s="68">
        <v>1.3</v>
      </c>
      <c r="Q26" s="68">
        <v>1.5</v>
      </c>
      <c r="R26" s="68">
        <v>0</v>
      </c>
      <c r="S26" s="68">
        <v>0</v>
      </c>
      <c r="T26" s="68">
        <v>1.3</v>
      </c>
      <c r="V26" s="68" t="s">
        <v>11</v>
      </c>
      <c r="W26" s="68">
        <v>12</v>
      </c>
      <c r="X26" s="68">
        <v>16</v>
      </c>
      <c r="Y26" s="68">
        <v>0</v>
      </c>
      <c r="Z26" s="68">
        <v>35</v>
      </c>
      <c r="AA26" s="68">
        <v>16.8</v>
      </c>
      <c r="AC26" s="68" t="s">
        <v>12</v>
      </c>
      <c r="AD26" s="68">
        <v>1.3</v>
      </c>
      <c r="AE26" s="68">
        <v>1.5</v>
      </c>
      <c r="AF26" s="68">
        <v>0</v>
      </c>
      <c r="AG26" s="68">
        <v>100</v>
      </c>
      <c r="AH26" s="68">
        <v>1.4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491.4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10.7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2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0.6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600</v>
      </c>
      <c r="C36" s="68">
        <v>750</v>
      </c>
      <c r="D36" s="68">
        <v>0</v>
      </c>
      <c r="E36" s="68">
        <v>2000</v>
      </c>
      <c r="F36" s="68">
        <v>527.6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1311.3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4704.2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2805.7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146.80000000000001</v>
      </c>
      <c r="AJ36" s="68" t="s">
        <v>22</v>
      </c>
      <c r="AK36" s="68">
        <v>305</v>
      </c>
      <c r="AL36" s="68">
        <v>370</v>
      </c>
      <c r="AM36" s="68">
        <v>0</v>
      </c>
      <c r="AN36" s="68">
        <v>350</v>
      </c>
      <c r="AO36" s="68">
        <v>125.8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7</v>
      </c>
      <c r="C46" s="68">
        <v>10</v>
      </c>
      <c r="D46" s="68">
        <v>0</v>
      </c>
      <c r="E46" s="68">
        <v>45</v>
      </c>
      <c r="F46" s="68">
        <v>13.3</v>
      </c>
      <c r="H46" s="68" t="s">
        <v>24</v>
      </c>
      <c r="I46" s="68">
        <v>8</v>
      </c>
      <c r="J46" s="68">
        <v>9</v>
      </c>
      <c r="K46" s="68">
        <v>0</v>
      </c>
      <c r="L46" s="68">
        <v>35</v>
      </c>
      <c r="M46" s="68">
        <v>10.9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578.1</v>
      </c>
      <c r="V46" s="68" t="s">
        <v>29</v>
      </c>
      <c r="W46" s="68">
        <v>0</v>
      </c>
      <c r="X46" s="68">
        <v>0</v>
      </c>
      <c r="Y46" s="68">
        <v>3</v>
      </c>
      <c r="Z46" s="68">
        <v>10</v>
      </c>
      <c r="AA46" s="68">
        <v>0.1</v>
      </c>
      <c r="AC46" s="68" t="s">
        <v>25</v>
      </c>
      <c r="AD46" s="68">
        <v>0</v>
      </c>
      <c r="AE46" s="68">
        <v>0</v>
      </c>
      <c r="AF46" s="68">
        <v>4</v>
      </c>
      <c r="AG46" s="68">
        <v>11</v>
      </c>
      <c r="AH46" s="68">
        <v>3.7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373.9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98.4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71" customFormat="1" x14ac:dyDescent="0.3">
      <c r="A2" s="71" t="s">
        <v>281</v>
      </c>
      <c r="B2" s="71" t="s">
        <v>282</v>
      </c>
      <c r="C2" s="71" t="s">
        <v>278</v>
      </c>
      <c r="D2" s="71">
        <v>55</v>
      </c>
      <c r="E2" s="71">
        <v>2009.3186000000001</v>
      </c>
      <c r="F2" s="71">
        <v>333.43768</v>
      </c>
      <c r="G2" s="71">
        <v>33.127357000000003</v>
      </c>
      <c r="H2" s="71">
        <v>15.965056000000001</v>
      </c>
      <c r="I2" s="71">
        <v>17.162299999999998</v>
      </c>
      <c r="J2" s="71">
        <v>71.019739999999999</v>
      </c>
      <c r="K2" s="71">
        <v>38.914845</v>
      </c>
      <c r="L2" s="71">
        <v>32.104897000000001</v>
      </c>
      <c r="M2" s="71">
        <v>21.425405999999999</v>
      </c>
      <c r="N2" s="71">
        <v>2.5547616</v>
      </c>
      <c r="O2" s="71">
        <v>11.031727999999999</v>
      </c>
      <c r="P2" s="71">
        <v>856.53409999999997</v>
      </c>
      <c r="Q2" s="71">
        <v>21.443829999999998</v>
      </c>
      <c r="R2" s="71">
        <v>453.92426</v>
      </c>
      <c r="S2" s="71">
        <v>82.101770000000002</v>
      </c>
      <c r="T2" s="71">
        <v>4461.8696</v>
      </c>
      <c r="U2" s="71">
        <v>4.9113708000000003</v>
      </c>
      <c r="V2" s="71">
        <v>13.370609999999999</v>
      </c>
      <c r="W2" s="71">
        <v>169.15575999999999</v>
      </c>
      <c r="X2" s="71">
        <v>58.337229999999998</v>
      </c>
      <c r="Y2" s="71">
        <v>1.6977239</v>
      </c>
      <c r="Z2" s="71">
        <v>1.2999239</v>
      </c>
      <c r="AA2" s="71">
        <v>16.817623000000001</v>
      </c>
      <c r="AB2" s="71">
        <v>1.4091804000000001</v>
      </c>
      <c r="AC2" s="71">
        <v>491.44576999999998</v>
      </c>
      <c r="AD2" s="71">
        <v>10.681831000000001</v>
      </c>
      <c r="AE2" s="71">
        <v>2.034332</v>
      </c>
      <c r="AF2" s="71">
        <v>0.59154903999999997</v>
      </c>
      <c r="AG2" s="71">
        <v>527.58203000000003</v>
      </c>
      <c r="AH2" s="71">
        <v>247.33716000000001</v>
      </c>
      <c r="AI2" s="71">
        <v>280.24486999999999</v>
      </c>
      <c r="AJ2" s="71">
        <v>1311.2837999999999</v>
      </c>
      <c r="AK2" s="71">
        <v>4704.1986999999999</v>
      </c>
      <c r="AL2" s="71">
        <v>146.79427000000001</v>
      </c>
      <c r="AM2" s="71">
        <v>2805.7460000000001</v>
      </c>
      <c r="AN2" s="71">
        <v>125.80822000000001</v>
      </c>
      <c r="AO2" s="71">
        <v>13.267633</v>
      </c>
      <c r="AP2" s="71">
        <v>9.4573889999999992</v>
      </c>
      <c r="AQ2" s="71">
        <v>3.8102445999999999</v>
      </c>
      <c r="AR2" s="71">
        <v>10.932757000000001</v>
      </c>
      <c r="AS2" s="71">
        <v>578.10344999999995</v>
      </c>
      <c r="AT2" s="71">
        <v>6.9881940000000003E-2</v>
      </c>
      <c r="AU2" s="71">
        <v>3.7183058</v>
      </c>
      <c r="AV2" s="71">
        <v>373.90386999999998</v>
      </c>
      <c r="AW2" s="71">
        <v>98.431799999999996</v>
      </c>
      <c r="AX2" s="71">
        <v>4.2942569999999999E-2</v>
      </c>
      <c r="AY2" s="71">
        <v>1.4725459000000001</v>
      </c>
      <c r="AZ2" s="71">
        <v>244.14804000000001</v>
      </c>
      <c r="BA2" s="71">
        <v>34.216473000000001</v>
      </c>
      <c r="BB2" s="71">
        <v>10.370547999999999</v>
      </c>
      <c r="BC2" s="71">
        <v>10.855126</v>
      </c>
      <c r="BD2" s="71">
        <v>12.984541</v>
      </c>
      <c r="BE2" s="71">
        <v>1.6427342</v>
      </c>
      <c r="BF2" s="71">
        <v>5.9314822999999999</v>
      </c>
      <c r="BG2" s="71">
        <v>0</v>
      </c>
      <c r="BH2" s="71">
        <v>2.5520000000000001E-2</v>
      </c>
      <c r="BI2" s="71">
        <v>1.9232005E-2</v>
      </c>
      <c r="BJ2" s="71">
        <v>7.8449190000000002E-2</v>
      </c>
      <c r="BK2" s="71">
        <v>0</v>
      </c>
      <c r="BL2" s="71">
        <v>0.22631533000000001</v>
      </c>
      <c r="BM2" s="71">
        <v>2.8951730000000002</v>
      </c>
      <c r="BN2" s="71">
        <v>0.68778399999999995</v>
      </c>
      <c r="BO2" s="71">
        <v>45.073616000000001</v>
      </c>
      <c r="BP2" s="71">
        <v>7.3958680000000001</v>
      </c>
      <c r="BQ2" s="71">
        <v>13.66025</v>
      </c>
      <c r="BR2" s="71">
        <v>49.610010000000003</v>
      </c>
      <c r="BS2" s="71">
        <v>27.098980000000001</v>
      </c>
      <c r="BT2" s="71">
        <v>8.9550070000000002</v>
      </c>
      <c r="BU2" s="71">
        <v>2.737391E-3</v>
      </c>
      <c r="BV2" s="71">
        <v>4.9962136999999997E-2</v>
      </c>
      <c r="BW2" s="71">
        <v>0.60287829999999998</v>
      </c>
      <c r="BX2" s="71">
        <v>1.4805267</v>
      </c>
      <c r="BY2" s="71">
        <v>0.10758653</v>
      </c>
      <c r="BZ2" s="71">
        <v>3.8801100000000001E-4</v>
      </c>
      <c r="CA2" s="71">
        <v>0.75978060000000003</v>
      </c>
      <c r="CB2" s="71">
        <v>1.0427517000000001E-2</v>
      </c>
      <c r="CC2" s="71">
        <v>0.22112356</v>
      </c>
      <c r="CD2" s="71">
        <v>2.3716080000000002</v>
      </c>
      <c r="CE2" s="71">
        <v>4.9811393000000002E-2</v>
      </c>
      <c r="CF2" s="71">
        <v>0.6968548</v>
      </c>
      <c r="CG2" s="71">
        <v>0</v>
      </c>
      <c r="CH2" s="71">
        <v>7.8290929999999995E-2</v>
      </c>
      <c r="CI2" s="71">
        <v>6.3708410000000004E-3</v>
      </c>
      <c r="CJ2" s="71">
        <v>5.2404494000000001</v>
      </c>
      <c r="CK2" s="71">
        <v>1.2981118999999999E-2</v>
      </c>
      <c r="CL2" s="71">
        <v>0.28421053000000002</v>
      </c>
      <c r="CM2" s="71">
        <v>2.7294257000000002</v>
      </c>
      <c r="CN2" s="71">
        <v>2976.82</v>
      </c>
      <c r="CO2" s="71">
        <v>5160.5290000000005</v>
      </c>
      <c r="CP2" s="71">
        <v>3046.5027</v>
      </c>
      <c r="CQ2" s="71">
        <v>1091.5753</v>
      </c>
      <c r="CR2" s="71">
        <v>580.16510000000005</v>
      </c>
      <c r="CS2" s="71">
        <v>569.10170000000005</v>
      </c>
      <c r="CT2" s="71">
        <v>2928.4211</v>
      </c>
      <c r="CU2" s="71">
        <v>1787.1704999999999</v>
      </c>
      <c r="CV2" s="71">
        <v>1767.3748000000001</v>
      </c>
      <c r="CW2" s="71">
        <v>1994.4032999999999</v>
      </c>
      <c r="CX2" s="71">
        <v>588.6508</v>
      </c>
      <c r="CY2" s="71">
        <v>3770.5205000000001</v>
      </c>
      <c r="CZ2" s="71">
        <v>1829.8462</v>
      </c>
      <c r="DA2" s="71">
        <v>4412.9620000000004</v>
      </c>
      <c r="DB2" s="71">
        <v>4164.6210000000001</v>
      </c>
      <c r="DC2" s="71">
        <v>6241.8109999999997</v>
      </c>
      <c r="DD2" s="71">
        <v>9777.2009999999991</v>
      </c>
      <c r="DE2" s="71">
        <v>2121.0562</v>
      </c>
      <c r="DF2" s="71">
        <v>4690.5649999999996</v>
      </c>
      <c r="DG2" s="71">
        <v>2324.7449000000001</v>
      </c>
      <c r="DH2" s="71">
        <v>163.13274999999999</v>
      </c>
      <c r="DI2" s="7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34.216473000000001</v>
      </c>
      <c r="B6">
        <f>BB2</f>
        <v>10.370547999999999</v>
      </c>
      <c r="C6">
        <f>BC2</f>
        <v>10.855126</v>
      </c>
      <c r="D6">
        <f>BD2</f>
        <v>12.984541</v>
      </c>
    </row>
    <row r="7" spans="1:113" x14ac:dyDescent="0.3">
      <c r="B7">
        <f>ROUND(B6/MAX($B$6,$C$6,$D$6),1)</f>
        <v>0.8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16" sqref="D1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255</v>
      </c>
      <c r="B2" s="55">
        <v>23733</v>
      </c>
      <c r="C2" s="56">
        <f ca="1">YEAR(TODAY())-YEAR(B2)+IF(TODAY()&gt;=DATE(YEAR(TODAY()),MONTH(B2),DAY(B2)),0,-1)</f>
        <v>55</v>
      </c>
      <c r="E2" s="52">
        <v>176</v>
      </c>
      <c r="F2" s="53" t="s">
        <v>39</v>
      </c>
      <c r="G2" s="52">
        <v>67</v>
      </c>
      <c r="H2" s="51" t="s">
        <v>41</v>
      </c>
      <c r="I2" s="78">
        <f>ROUND(G3/E3^2,1)</f>
        <v>21.6</v>
      </c>
    </row>
    <row r="3" spans="1:9" x14ac:dyDescent="0.3">
      <c r="E3" s="51">
        <f>E2/100</f>
        <v>1.76</v>
      </c>
      <c r="F3" s="51" t="s">
        <v>40</v>
      </c>
      <c r="G3" s="51">
        <f>G2</f>
        <v>67</v>
      </c>
      <c r="H3" s="51" t="s">
        <v>41</v>
      </c>
      <c r="I3" s="78"/>
    </row>
    <row r="4" spans="1:9" x14ac:dyDescent="0.3">
      <c r="A4" t="s">
        <v>273</v>
      </c>
    </row>
    <row r="5" spans="1:9" x14ac:dyDescent="0.3">
      <c r="B5" s="60">
        <v>44074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박동균, ID : H1900372)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2020년 11월 24일 15:59:46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3" t="s">
        <v>196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 x14ac:dyDescent="0.3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 x14ac:dyDescent="0.35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 x14ac:dyDescent="0.3">
      <c r="A5" s="6"/>
      <c r="B5" s="81" t="s">
        <v>275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 x14ac:dyDescent="0.3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 x14ac:dyDescent="0.3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 x14ac:dyDescent="0.3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 x14ac:dyDescent="0.35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 x14ac:dyDescent="0.3">
      <c r="C10" s="91" t="s">
        <v>30</v>
      </c>
      <c r="D10" s="91"/>
      <c r="E10" s="92"/>
      <c r="F10" s="95">
        <f>'개인정보 및 신체계측 입력'!B5</f>
        <v>44074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 x14ac:dyDescent="0.35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 x14ac:dyDescent="0.3">
      <c r="C12" s="91" t="s">
        <v>32</v>
      </c>
      <c r="D12" s="91"/>
      <c r="E12" s="92"/>
      <c r="F12" s="100">
        <f ca="1">'개인정보 및 신체계측 입력'!C2</f>
        <v>55</v>
      </c>
      <c r="G12" s="100"/>
      <c r="H12" s="100"/>
      <c r="I12" s="100"/>
      <c r="K12" s="129">
        <f>'개인정보 및 신체계측 입력'!E2</f>
        <v>176</v>
      </c>
      <c r="L12" s="130"/>
      <c r="M12" s="123">
        <f>'개인정보 및 신체계측 입력'!G2</f>
        <v>67</v>
      </c>
      <c r="N12" s="124"/>
      <c r="O12" s="119" t="s">
        <v>271</v>
      </c>
      <c r="P12" s="113"/>
      <c r="Q12" s="96">
        <f>'개인정보 및 신체계측 입력'!I2</f>
        <v>21.6</v>
      </c>
      <c r="R12" s="96"/>
      <c r="S12" s="96"/>
    </row>
    <row r="13" spans="1:19" ht="18" customHeight="1" thickBot="1" x14ac:dyDescent="0.35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 x14ac:dyDescent="0.3">
      <c r="C14" s="93" t="s">
        <v>31</v>
      </c>
      <c r="D14" s="93"/>
      <c r="E14" s="94"/>
      <c r="F14" s="97" t="str">
        <f>MID('DRIs DATA'!B1,28,3)</f>
        <v>박동균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 x14ac:dyDescent="0.35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5" t="s">
        <v>42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 x14ac:dyDescent="0.35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6" t="s">
        <v>43</v>
      </c>
      <c r="E36" s="86"/>
      <c r="F36" s="86"/>
      <c r="G36" s="86"/>
      <c r="H36" s="86"/>
      <c r="I36" s="34">
        <f>'DRIs DATA'!F8</f>
        <v>76.2</v>
      </c>
      <c r="J36" s="89" t="s">
        <v>44</v>
      </c>
      <c r="K36" s="89"/>
      <c r="L36" s="89"/>
      <c r="M36" s="89"/>
      <c r="N36" s="35"/>
      <c r="O36" s="109" t="s">
        <v>45</v>
      </c>
      <c r="P36" s="109"/>
      <c r="Q36" s="109"/>
      <c r="R36" s="109"/>
      <c r="S36" s="109"/>
      <c r="T36" s="6"/>
    </row>
    <row r="37" spans="2:20" ht="18" customHeight="1" x14ac:dyDescent="0.3">
      <c r="B37" s="12"/>
      <c r="C37" s="107" t="s">
        <v>182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 x14ac:dyDescent="0.3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 x14ac:dyDescent="0.35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6" t="s">
        <v>43</v>
      </c>
      <c r="E41" s="86"/>
      <c r="F41" s="86"/>
      <c r="G41" s="86"/>
      <c r="H41" s="86"/>
      <c r="I41" s="34">
        <f>'DRIs DATA'!G8</f>
        <v>7.6</v>
      </c>
      <c r="J41" s="89" t="s">
        <v>44</v>
      </c>
      <c r="K41" s="89"/>
      <c r="L41" s="89"/>
      <c r="M41" s="89"/>
      <c r="N41" s="35"/>
      <c r="O41" s="90" t="s">
        <v>49</v>
      </c>
      <c r="P41" s="90"/>
      <c r="Q41" s="90"/>
      <c r="R41" s="90"/>
      <c r="S41" s="90"/>
      <c r="T41" s="6"/>
    </row>
    <row r="42" spans="2:20" ht="18" customHeight="1" x14ac:dyDescent="0.3">
      <c r="B42" s="6"/>
      <c r="C42" s="111" t="s">
        <v>184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 x14ac:dyDescent="0.3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 x14ac:dyDescent="0.35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10" t="s">
        <v>43</v>
      </c>
      <c r="E46" s="110"/>
      <c r="F46" s="110"/>
      <c r="G46" s="110"/>
      <c r="H46" s="110"/>
      <c r="I46" s="34">
        <f>'DRIs DATA'!H8</f>
        <v>16.2</v>
      </c>
      <c r="J46" s="89" t="s">
        <v>44</v>
      </c>
      <c r="K46" s="89"/>
      <c r="L46" s="89"/>
      <c r="M46" s="89"/>
      <c r="N46" s="35"/>
      <c r="O46" s="90" t="s">
        <v>48</v>
      </c>
      <c r="P46" s="90"/>
      <c r="Q46" s="90"/>
      <c r="R46" s="90"/>
      <c r="S46" s="90"/>
      <c r="T46" s="6"/>
    </row>
    <row r="47" spans="2:20" ht="18" customHeight="1" x14ac:dyDescent="0.3">
      <c r="B47" s="6"/>
      <c r="C47" s="111" t="s">
        <v>183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 x14ac:dyDescent="0.35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5" t="s">
        <v>191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 x14ac:dyDescent="0.35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5" t="s">
        <v>164</v>
      </c>
      <c r="D69" s="85"/>
      <c r="E69" s="85"/>
      <c r="F69" s="85"/>
      <c r="G69" s="85"/>
      <c r="H69" s="86" t="s">
        <v>170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87">
        <f>ROUND('그룹 전체 사용자의 일일 입력'!D6/MAX('그룹 전체 사용자의 일일 입력'!$B$6,'그룹 전체 사용자의 일일 입력'!$C$6,'그룹 전체 사용자의 일일 입력'!$D$6),1)</f>
        <v>1</v>
      </c>
      <c r="P69" s="8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8" t="s">
        <v>165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5" t="s">
        <v>51</v>
      </c>
      <c r="D72" s="85"/>
      <c r="E72" s="85"/>
      <c r="F72" s="85"/>
      <c r="G72" s="85"/>
      <c r="H72" s="38"/>
      <c r="I72" s="86" t="s">
        <v>52</v>
      </c>
      <c r="J72" s="86"/>
      <c r="K72" s="36">
        <f>ROUND('DRIs DATA'!L8,1)</f>
        <v>12.6</v>
      </c>
      <c r="L72" s="36" t="s">
        <v>53</v>
      </c>
      <c r="M72" s="36">
        <f>ROUND('DRIs DATA'!K8,1)</f>
        <v>6.4</v>
      </c>
      <c r="N72" s="89" t="s">
        <v>54</v>
      </c>
      <c r="O72" s="89"/>
      <c r="P72" s="89"/>
      <c r="Q72" s="89"/>
      <c r="R72" s="39"/>
      <c r="S72" s="35"/>
      <c r="T72" s="6"/>
    </row>
    <row r="73" spans="2:21" ht="18" customHeight="1" x14ac:dyDescent="0.3">
      <c r="B73" s="6"/>
      <c r="C73" s="111" t="s">
        <v>181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 x14ac:dyDescent="0.35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5" t="s">
        <v>192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 x14ac:dyDescent="0.35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2" t="s">
        <v>168</v>
      </c>
      <c r="C80" s="102"/>
      <c r="D80" s="102"/>
      <c r="E80" s="102"/>
      <c r="F80" s="21"/>
      <c r="G80" s="21"/>
      <c r="H80" s="21"/>
      <c r="L80" s="102" t="s">
        <v>172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3" t="s">
        <v>268</v>
      </c>
      <c r="C93" s="104"/>
      <c r="D93" s="104"/>
      <c r="E93" s="104"/>
      <c r="F93" s="104"/>
      <c r="G93" s="104"/>
      <c r="H93" s="104"/>
      <c r="I93" s="104"/>
      <c r="J93" s="105"/>
      <c r="L93" s="103" t="s">
        <v>175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 x14ac:dyDescent="0.3">
      <c r="B94" s="164" t="s">
        <v>171</v>
      </c>
      <c r="C94" s="162"/>
      <c r="D94" s="162"/>
      <c r="E94" s="162"/>
      <c r="F94" s="160">
        <f>ROUND('DRIs DATA'!F16/'DRIs DATA'!C16*100,2)</f>
        <v>60.52</v>
      </c>
      <c r="G94" s="160"/>
      <c r="H94" s="162" t="s">
        <v>167</v>
      </c>
      <c r="I94" s="162"/>
      <c r="J94" s="163"/>
      <c r="L94" s="164" t="s">
        <v>171</v>
      </c>
      <c r="M94" s="162"/>
      <c r="N94" s="162"/>
      <c r="O94" s="162"/>
      <c r="P94" s="162"/>
      <c r="Q94" s="23">
        <f>ROUND('DRIs DATA'!M16/'DRIs DATA'!K16*100,2)</f>
        <v>111.67</v>
      </c>
      <c r="R94" s="162" t="s">
        <v>167</v>
      </c>
      <c r="S94" s="162"/>
      <c r="T94" s="16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8" t="s">
        <v>180</v>
      </c>
      <c r="C96" s="149"/>
      <c r="D96" s="149"/>
      <c r="E96" s="149"/>
      <c r="F96" s="149"/>
      <c r="G96" s="149"/>
      <c r="H96" s="149"/>
      <c r="I96" s="149"/>
      <c r="J96" s="150"/>
      <c r="L96" s="154" t="s">
        <v>173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5" t="s">
        <v>193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 x14ac:dyDescent="0.35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2" t="s">
        <v>169</v>
      </c>
      <c r="C107" s="102"/>
      <c r="D107" s="102"/>
      <c r="E107" s="102"/>
      <c r="F107" s="6"/>
      <c r="G107" s="6"/>
      <c r="H107" s="6"/>
      <c r="I107" s="6"/>
      <c r="L107" s="102" t="s">
        <v>270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6" t="s">
        <v>264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265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 x14ac:dyDescent="0.3">
      <c r="B121" s="43" t="s">
        <v>171</v>
      </c>
      <c r="C121" s="16"/>
      <c r="D121" s="16"/>
      <c r="E121" s="15"/>
      <c r="F121" s="160">
        <f>ROUND('DRIs DATA'!F26/'DRIs DATA'!C26*100,2)</f>
        <v>58.3</v>
      </c>
      <c r="G121" s="160"/>
      <c r="H121" s="162" t="s">
        <v>166</v>
      </c>
      <c r="I121" s="162"/>
      <c r="J121" s="163"/>
      <c r="L121" s="42" t="s">
        <v>171</v>
      </c>
      <c r="M121" s="20"/>
      <c r="N121" s="20"/>
      <c r="O121" s="23"/>
      <c r="P121" s="6"/>
      <c r="Q121" s="58">
        <f>ROUND('DRIs DATA'!AH26/'DRIs DATA'!AE26*100,2)</f>
        <v>93.33</v>
      </c>
      <c r="R121" s="162" t="s">
        <v>166</v>
      </c>
      <c r="S121" s="162"/>
      <c r="T121" s="16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1" t="s">
        <v>174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269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 x14ac:dyDescent="0.3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 x14ac:dyDescent="0.3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 x14ac:dyDescent="0.3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 x14ac:dyDescent="0.3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7.25" thickBot="1" x14ac:dyDescent="0.35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5" t="s">
        <v>262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263</v>
      </c>
      <c r="P130" s="136"/>
      <c r="Q130" s="136"/>
      <c r="R130" s="136"/>
      <c r="S130" s="136"/>
      <c r="T130" s="137"/>
    </row>
    <row r="131" spans="2:21" ht="18" customHeight="1" thickBot="1" x14ac:dyDescent="0.35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5" t="s">
        <v>194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 x14ac:dyDescent="0.35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2" t="s">
        <v>177</v>
      </c>
      <c r="C158" s="102"/>
      <c r="D158" s="102"/>
      <c r="E158" s="6"/>
      <c r="F158" s="6"/>
      <c r="G158" s="6"/>
      <c r="H158" s="6"/>
      <c r="I158" s="6"/>
      <c r="L158" s="102" t="s">
        <v>178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6" t="s">
        <v>266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176</v>
      </c>
      <c r="M171" s="117"/>
      <c r="N171" s="117"/>
      <c r="O171" s="117"/>
      <c r="P171" s="117"/>
      <c r="Q171" s="117"/>
      <c r="R171" s="117"/>
      <c r="S171" s="118"/>
    </row>
    <row r="172" spans="2:19" ht="18" customHeight="1" x14ac:dyDescent="0.3">
      <c r="B172" s="42" t="s">
        <v>171</v>
      </c>
      <c r="C172" s="20"/>
      <c r="D172" s="20"/>
      <c r="E172" s="6"/>
      <c r="F172" s="160">
        <f>ROUND('DRIs DATA'!F36/'DRIs DATA'!C36*100,2)</f>
        <v>65.95</v>
      </c>
      <c r="G172" s="16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313.61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1" t="s">
        <v>185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187</v>
      </c>
      <c r="M174" s="142"/>
      <c r="N174" s="142"/>
      <c r="O174" s="142"/>
      <c r="P174" s="142"/>
      <c r="Q174" s="142"/>
      <c r="R174" s="142"/>
      <c r="S174" s="143"/>
    </row>
    <row r="175" spans="2:19" ht="18" customHeight="1" x14ac:dyDescent="0.3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 x14ac:dyDescent="0.3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 x14ac:dyDescent="0.3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 x14ac:dyDescent="0.3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 x14ac:dyDescent="0.3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 x14ac:dyDescent="0.35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 x14ac:dyDescent="0.35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 x14ac:dyDescent="0.3">
      <c r="B183" s="102" t="s">
        <v>179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6" t="s">
        <v>267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60">
        <f>ROUND('DRIs DATA'!F46/'DRIs DATA'!C46*100,2)</f>
        <v>133</v>
      </c>
      <c r="G197" s="16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1" t="s">
        <v>186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 x14ac:dyDescent="0.3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 x14ac:dyDescent="0.3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 x14ac:dyDescent="0.3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 x14ac:dyDescent="0.3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 x14ac:dyDescent="0.35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 x14ac:dyDescent="0.35">
      <c r="K205" s="10"/>
    </row>
    <row r="206" spans="2:20" ht="18" customHeight="1" x14ac:dyDescent="0.3">
      <c r="B206" s="135" t="s">
        <v>195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 x14ac:dyDescent="0.35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1" t="s">
        <v>188</v>
      </c>
      <c r="C209" s="161"/>
      <c r="D209" s="161"/>
      <c r="E209" s="161"/>
      <c r="F209" s="161"/>
      <c r="G209" s="161"/>
      <c r="H209" s="161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7" t="s">
        <v>190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4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2020-11-25T23:48:39Z</dcterms:modified>
</cp:coreProperties>
</file>