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<sst xmlns="http://schemas.openxmlformats.org/spreadsheetml/2006/main" count="692" uniqueCount="283">
  <si>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</si>
  <si>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</si>
  <si>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</si>
  <si>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</si>
  <si>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</si>
  <si>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</si>
  <si>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</si>
  <si>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</si>
  <si>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</si>
  <si>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</si>
  <si>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</si>
  <si>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</si>
  <si>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</si>
  <si>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</si>
  <si>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</si>
  <si>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</si>
  <si>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</si>
  <si>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</si>
  <si>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</si>
  <si>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</si>
  <si>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</si>
  <si>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</si>
  <si>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</si>
  <si>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</si>
  <si>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</si>
  <si>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</si>
  <si>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</si>
  <si>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</si>
  <si>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</si>
  <si>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</si>
  <si>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</si>
  <si>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</si>
  <si>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</si>
  <si>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</si>
  <si>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</si>
  <si>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</si>
  <si>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</si>
  <si>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</si>
  <si>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</si>
  <si>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</si>
  <si>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</si>
  <si>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</si>
  <si>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</si>
  <si>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</si>
  <si>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</si>
  <si>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</si>
  <si>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</si>
  <si>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</si>
  <si>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</si>
  <si>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</si>
  <si>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</si>
  <si>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</si>
  <si>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</si>
  <si>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</si>
  <si>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</si>
  <si>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</si>
  <si>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</si>
  <si>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</si>
  <si>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</si>
  <si>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</si>
  <si>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</si>
  <si>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</si>
  <si>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</si>
  <si>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</si>
  <si>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</si>
  <si>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</si>
  <si>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</si>
  <si>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</si>
  <si>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</si>
  <si>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</si>
  <si>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</si>
  <si>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</si>
  <si>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</si>
  <si>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</si>
  <si>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</si>
  <si>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</si>
  <si>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</si>
  <si>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</si>
  <si>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</si>
  <si>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</si>
  <si>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</si>
  <si>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</si>
  <si>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</si>
  <si>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</si>
  <si>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</si>
  <si>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</si>
  <si>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</si>
  <si>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</si>
  <si>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</si>
  <si>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</si>
  <si>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</si>
  <si>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</si>
  <si>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</si>
  <si>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</si>
  <si>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</si>
  <si>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</si>
  <si>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</si>
  <si>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</si>
  <si>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</si>
  <si>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</si>
  <si>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</si>
  <si>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</si>
  <si>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</si>
  <si>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</si>
  <si>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</si>
  <si>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</si>
  <si>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</si>
  <si>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</si>
  <si>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</si>
  <si>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</si>
  <si>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</si>
  <si>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</si>
  <si>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</si>
  <si>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</si>
  <si>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</si>
  <si>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</si>
  <si>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</si>
  <si>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</si>
  <si>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</si>
  <si>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</si>
  <si>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</si>
  <si>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</si>
  <si>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</si>
  <si>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</si>
  <si>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</si>
  <si>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</si>
  <si>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</si>
  <si>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</si>
  <si>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</si>
  <si>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</si>
  <si>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</si>
  <si>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</si>
  <si>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</si>
  <si>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</si>
  <si>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</si>
  <si>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</si>
  <si>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</si>
  <si>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</si>
  <si>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</si>
  <si>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</si>
  <si>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</si>
  <si>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</si>
  <si>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</si>
  <si>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</si>
  <si>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</si>
  <si>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</si>
  <si>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</si>
  <si>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</si>
  <si>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</si>
  <si>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</si>
  <si>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</si>
  <si>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</si>
  <si>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</si>
  <si>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</si>
  <si>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</si>
  <si>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</si>
  <si>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</si>
  <si>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</si>
  <si>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</si>
  <si>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</si>
  <si>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</si>
  <si>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</si>
  <si>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</si>
  <si>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</si>
  <si>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</si>
  <si>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</si>
  <si>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</si>
  <si>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</si>
  <si>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</si>
  <si>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</si>
  <si>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</si>
  <si>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</si>
  <si>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</si>
  <si>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</si>
  <si>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</si>
  <si>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</si>
  <si>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</si>
  <si>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</si>
  <si>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</si>
  <si>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</si>
  <si>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</si>
  <si>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</si>
  <si>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</si>
  <si>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</si>
  <si>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</si>
  <si>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</si>
  <si>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</si>
  <si>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</si>
  <si>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</si>
  <si>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</si>
  <si>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</si>
  <si>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</si>
  <si>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</si>
  <si>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</si>
  <si>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</si>
  <si>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</si>
  <si>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</si>
  <si>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</si>
  <si>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</si>
  <si>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</si>
  <si>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</si>
  <si>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</si>
  <si>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</si>
  <si>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</si>
  <si>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</si>
  <si>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</si>
  <si>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</si>
  <si>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</si>
  <si>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</si>
  <si>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</si>
  <si>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</si>
  <si>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</si>
  <si>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</si>
  <si>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</si>
  <si>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</si>
  <si>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</si>
  <si>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</si>
  <si>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</si>
  <si>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</si>
  <si>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</si>
  <si>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</si>
  <si>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</si>
  <si>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</si>
  <si>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</si>
  <si>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</si>
  <si>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</si>
  <si>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</si>
  <si>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</si>
  <si>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</si>
  <si>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</si>
  <si>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</si>
  <si>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</si>
  <si>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</si>
  <si>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</si>
  <si>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</si>
  <si>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</si>
  <si>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</si>
  <si>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</si>
  <si>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</si>
  <si>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</si>
  <si>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</si>
  <si>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</si>
  <si>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</si>
  <si>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</si>
  <si>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</si>
  <si>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</si>
  <si>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</si>
  <si>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</si>
  <si>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</si>
  <si>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</si>
  <si>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</si>
  <si>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</si>
  <si>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</si>
  <si>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</si>
  <si>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</si>
  <si>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</si>
  <si>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</si>
  <si>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</si>
  <si>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</si>
  <si>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</si>
  <si>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</si>
  <si>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</si>
  <si>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</si>
  <si>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</si>
  <si>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</si>
  <si>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</si>
  <si>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</si>
  <si>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</si>
  <si>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</si>
  <si>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</si>
  <si>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</si>
  <si>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</si>
  <si>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</si>
  <si>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</si>
  <si>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</si>
  <si>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</si>
  <si>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</si>
  <si>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</si>
  <si>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F</t>
  </si>
  <si>
    <t>(설문지 : FFQ 95문항 설문지, 사용자 : 최현자, ID : H1900402)</t>
  </si>
  <si>
    <t>2020년 12월 14일 14:15:34</t>
  </si>
  <si>
    <t>H1900402</t>
  </si>
  <si>
    <t>최현자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</si>
</sst>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23.78106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161848"/>
        <c:axId val="207164592"/>
      </c:barChart>
      <c:catAx>
        <c:axId val="207161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164592"/>
        <c:crosses val="autoZero"/>
        <c:auto val="1"/>
        <c:lblAlgn val="ctr"/>
        <c:lblOffset val="100"/>
        <c:noMultiLvlLbl val="0"/>
      </c:catAx>
      <c:valAx>
        <c:axId val="207164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161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1.3642932999999999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90584"/>
        <c:axId val="441294112"/>
      </c:barChart>
      <c:catAx>
        <c:axId val="44129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4112"/>
        <c:crosses val="autoZero"/>
        <c:auto val="1"/>
        <c:lblAlgn val="ctr"/>
        <c:lblOffset val="100"/>
        <c:noMultiLvlLbl val="0"/>
      </c:catAx>
      <c:valAx>
        <c:axId val="441294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9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0.26380169999999997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91368"/>
        <c:axId val="441294896"/>
      </c:barChart>
      <c:catAx>
        <c:axId val="44129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4896"/>
        <c:crosses val="autoZero"/>
        <c:auto val="1"/>
        <c:lblAlgn val="ctr"/>
        <c:lblOffset val="100"/>
        <c:noMultiLvlLbl val="0"/>
      </c:catAx>
      <c:valAx>
        <c:axId val="441294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91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457.22485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89800"/>
        <c:axId val="441295288"/>
      </c:barChart>
      <c:catAx>
        <c:axId val="441289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5288"/>
        <c:crosses val="autoZero"/>
        <c:auto val="1"/>
        <c:lblAlgn val="ctr"/>
        <c:lblOffset val="100"/>
        <c:noMultiLvlLbl val="0"/>
      </c:catAx>
      <c:valAx>
        <c:axId val="441295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89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1536.7603999999999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88232"/>
        <c:axId val="441292544"/>
      </c:barChart>
      <c:catAx>
        <c:axId val="441288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2544"/>
        <c:crosses val="autoZero"/>
        <c:auto val="1"/>
        <c:lblAlgn val="ctr"/>
        <c:lblOffset val="100"/>
        <c:noMultiLvlLbl val="0"/>
      </c:catAx>
      <c:valAx>
        <c:axId val="4412925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88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67.204819999999998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92936"/>
        <c:axId val="441289016"/>
      </c:barChart>
      <c:catAx>
        <c:axId val="441292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89016"/>
        <c:crosses val="autoZero"/>
        <c:auto val="1"/>
        <c:lblAlgn val="ctr"/>
        <c:lblOffset val="100"/>
        <c:noMultiLvlLbl val="0"/>
      </c:catAx>
      <c:valAx>
        <c:axId val="441289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92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58.622784000000003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6616"/>
        <c:axId val="447622496"/>
      </c:barChart>
      <c:catAx>
        <c:axId val="447616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22496"/>
        <c:crosses val="autoZero"/>
        <c:auto val="1"/>
        <c:lblAlgn val="ctr"/>
        <c:lblOffset val="100"/>
        <c:noMultiLvlLbl val="0"/>
      </c:catAx>
      <c:valAx>
        <c:axId val="447622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2.9780223000000001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20144"/>
        <c:axId val="447619752"/>
      </c:barChart>
      <c:catAx>
        <c:axId val="44762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19752"/>
        <c:crosses val="autoZero"/>
        <c:auto val="1"/>
        <c:lblAlgn val="ctr"/>
        <c:lblOffset val="100"/>
        <c:noMultiLvlLbl val="0"/>
      </c:catAx>
      <c:valAx>
        <c:axId val="447619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2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415.99511999999999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7792"/>
        <c:axId val="447620536"/>
      </c:barChart>
      <c:catAx>
        <c:axId val="44761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20536"/>
        <c:crosses val="autoZero"/>
        <c:auto val="1"/>
        <c:lblAlgn val="ctr"/>
        <c:lblOffset val="100"/>
        <c:noMultiLvlLbl val="0"/>
      </c:catAx>
      <c:valAx>
        <c:axId val="4476205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1.293533E-2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5440"/>
        <c:axId val="447622104"/>
      </c:barChart>
      <c:catAx>
        <c:axId val="44761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22104"/>
        <c:crosses val="autoZero"/>
        <c:auto val="1"/>
        <c:lblAlgn val="ctr"/>
        <c:lblOffset val="100"/>
        <c:noMultiLvlLbl val="0"/>
      </c:catAx>
      <c:valAx>
        <c:axId val="447622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0.90289580000000003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7400"/>
        <c:axId val="447622888"/>
      </c:barChart>
      <c:catAx>
        <c:axId val="44761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22888"/>
        <c:crosses val="autoZero"/>
        <c:auto val="1"/>
        <c:lblAlgn val="ctr"/>
        <c:lblOffset val="100"/>
        <c:noMultiLvlLbl val="0"/>
      </c:catAx>
      <c:valAx>
        <c:axId val="447622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8.965204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67592"/>
        <c:axId val="259170728"/>
      </c:barChart>
      <c:catAx>
        <c:axId val="259167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70728"/>
        <c:crosses val="autoZero"/>
        <c:auto val="1"/>
        <c:lblAlgn val="ctr"/>
        <c:lblOffset val="100"/>
        <c:noMultiLvlLbl val="0"/>
      </c:catAx>
      <c:valAx>
        <c:axId val="25917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67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63.463448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8968"/>
        <c:axId val="447619360"/>
      </c:barChart>
      <c:catAx>
        <c:axId val="447618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19360"/>
        <c:crosses val="autoZero"/>
        <c:auto val="1"/>
        <c:lblAlgn val="ctr"/>
        <c:lblOffset val="100"/>
        <c:noMultiLvlLbl val="0"/>
      </c:catAx>
      <c:valAx>
        <c:axId val="44761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23.245152999999998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5832"/>
        <c:axId val="447616224"/>
      </c:barChart>
      <c:catAx>
        <c:axId val="447615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16224"/>
        <c:crosses val="autoZero"/>
        <c:auto val="1"/>
        <c:lblAlgn val="ctr"/>
        <c:lblOffset val="100"/>
        <c:noMultiLvlLbl val="0"/>
      </c:catAx>
      <c:valAx>
        <c:axId val="447616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5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6.03</c:v>
                </c:pt>
                <c:pt idx="1">
                  <c:v>9.8629999999999995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9582944"/>
        <c:axId val="259588824"/>
      </c:barChart>
      <c:catAx>
        <c:axId val="25958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8824"/>
        <c:crosses val="autoZero"/>
        <c:auto val="1"/>
        <c:lblAlgn val="ctr"/>
        <c:lblOffset val="100"/>
        <c:noMultiLvlLbl val="0"/>
      </c:catAx>
      <c:valAx>
        <c:axId val="259588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8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3.4928517000000001</c:v>
                </c:pt>
                <c:pt idx="1">
                  <c:v>3.7243898</c:v>
                </c:pt>
                <c:pt idx="2">
                  <c:v>3.3203306000000001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175.53487999999999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88040"/>
        <c:axId val="259584904"/>
      </c:barChart>
      <c:catAx>
        <c:axId val="259588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4904"/>
        <c:crosses val="autoZero"/>
        <c:auto val="1"/>
        <c:lblAlgn val="ctr"/>
        <c:lblOffset val="100"/>
        <c:noMultiLvlLbl val="0"/>
      </c:catAx>
      <c:valAx>
        <c:axId val="259584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88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6.9726252999999998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89608"/>
        <c:axId val="259587648"/>
      </c:barChart>
      <c:catAx>
        <c:axId val="25958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7648"/>
        <c:crosses val="autoZero"/>
        <c:auto val="1"/>
        <c:lblAlgn val="ctr"/>
        <c:lblOffset val="100"/>
        <c:noMultiLvlLbl val="0"/>
      </c:catAx>
      <c:valAx>
        <c:axId val="259587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89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73.067999999999998</c:v>
                </c:pt>
                <c:pt idx="1">
                  <c:v>10.265000000000001</c:v>
                </c:pt>
                <c:pt idx="2">
                  <c:v>16.667000000000002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9590392"/>
        <c:axId val="259583336"/>
      </c:barChart>
      <c:catAx>
        <c:axId val="259590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3336"/>
        <c:crosses val="autoZero"/>
        <c:auto val="1"/>
        <c:lblAlgn val="ctr"/>
        <c:lblOffset val="100"/>
        <c:noMultiLvlLbl val="0"/>
      </c:catAx>
      <c:valAx>
        <c:axId val="259583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90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669.55780000000004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85296"/>
        <c:axId val="259586472"/>
      </c:barChart>
      <c:catAx>
        <c:axId val="25958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6472"/>
        <c:crosses val="autoZero"/>
        <c:auto val="1"/>
        <c:lblAlgn val="ctr"/>
        <c:lblOffset val="100"/>
        <c:noMultiLvlLbl val="0"/>
      </c:catAx>
      <c:valAx>
        <c:axId val="259586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8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42.783099999999997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84120"/>
        <c:axId val="259585688"/>
      </c:barChart>
      <c:catAx>
        <c:axId val="25958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5688"/>
        <c:crosses val="autoZero"/>
        <c:auto val="1"/>
        <c:lblAlgn val="ctr"/>
        <c:lblOffset val="100"/>
        <c:noMultiLvlLbl val="0"/>
      </c:catAx>
      <c:valAx>
        <c:axId val="259585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8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241.55198999999999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215528"/>
        <c:axId val="257217096"/>
      </c:barChart>
      <c:catAx>
        <c:axId val="257215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217096"/>
        <c:crosses val="autoZero"/>
        <c:auto val="1"/>
        <c:lblAlgn val="ctr"/>
        <c:lblOffset val="100"/>
        <c:noMultiLvlLbl val="0"/>
      </c:catAx>
      <c:valAx>
        <c:axId val="257217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215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1.2673992000000001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68768"/>
        <c:axId val="259171120"/>
      </c:barChart>
      <c:catAx>
        <c:axId val="25916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71120"/>
        <c:crosses val="autoZero"/>
        <c:auto val="1"/>
        <c:lblAlgn val="ctr"/>
        <c:lblOffset val="100"/>
        <c:noMultiLvlLbl val="0"/>
      </c:catAx>
      <c:valAx>
        <c:axId val="259171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6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1550.9757999999999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220232"/>
        <c:axId val="257213568"/>
      </c:barChart>
      <c:catAx>
        <c:axId val="25722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213568"/>
        <c:crosses val="autoZero"/>
        <c:auto val="1"/>
        <c:lblAlgn val="ctr"/>
        <c:lblOffset val="100"/>
        <c:noMultiLvlLbl val="0"/>
      </c:catAx>
      <c:valAx>
        <c:axId val="257213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220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5.1002416999999998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218272"/>
        <c:axId val="257217880"/>
      </c:barChart>
      <c:catAx>
        <c:axId val="25721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217880"/>
        <c:crosses val="autoZero"/>
        <c:auto val="1"/>
        <c:lblAlgn val="ctr"/>
        <c:lblOffset val="100"/>
        <c:noMultiLvlLbl val="0"/>
      </c:catAx>
      <c:valAx>
        <c:axId val="257217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21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0.59161549999999996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213960"/>
        <c:axId val="257214352"/>
      </c:barChart>
      <c:catAx>
        <c:axId val="257213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214352"/>
        <c:crosses val="autoZero"/>
        <c:auto val="1"/>
        <c:lblAlgn val="ctr"/>
        <c:lblOffset val="100"/>
        <c:noMultiLvlLbl val="0"/>
      </c:catAx>
      <c:valAx>
        <c:axId val="257214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213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61.689857000000003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67984"/>
        <c:axId val="259169160"/>
      </c:barChart>
      <c:catAx>
        <c:axId val="25916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69160"/>
        <c:crosses val="autoZero"/>
        <c:auto val="1"/>
        <c:lblAlgn val="ctr"/>
        <c:lblOffset val="100"/>
        <c:noMultiLvlLbl val="0"/>
      </c:catAx>
      <c:valAx>
        <c:axId val="25916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6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0.5373926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73080"/>
        <c:axId val="259175040"/>
      </c:barChart>
      <c:catAx>
        <c:axId val="259173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75040"/>
        <c:crosses val="autoZero"/>
        <c:auto val="1"/>
        <c:lblAlgn val="ctr"/>
        <c:lblOffset val="100"/>
        <c:noMultiLvlLbl val="0"/>
      </c:catAx>
      <c:valAx>
        <c:axId val="259175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73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7.7735349999999999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71512"/>
        <c:axId val="259170336"/>
      </c:barChart>
      <c:catAx>
        <c:axId val="25917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70336"/>
        <c:crosses val="autoZero"/>
        <c:auto val="1"/>
        <c:lblAlgn val="ctr"/>
        <c:lblOffset val="100"/>
        <c:noMultiLvlLbl val="0"/>
      </c:catAx>
      <c:valAx>
        <c:axId val="25917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7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0.59161549999999996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71904"/>
        <c:axId val="259173864"/>
      </c:barChart>
      <c:catAx>
        <c:axId val="2591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73864"/>
        <c:crosses val="autoZero"/>
        <c:auto val="1"/>
        <c:lblAlgn val="ctr"/>
        <c:lblOffset val="100"/>
        <c:noMultiLvlLbl val="0"/>
      </c:catAx>
      <c:valAx>
        <c:axId val="259173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7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153.09524999999999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74648"/>
        <c:axId val="441293328"/>
      </c:barChart>
      <c:catAx>
        <c:axId val="259174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3328"/>
        <c:crosses val="autoZero"/>
        <c:auto val="1"/>
        <c:lblAlgn val="ctr"/>
        <c:lblOffset val="100"/>
        <c:noMultiLvlLbl val="0"/>
      </c:catAx>
      <c:valAx>
        <c:axId val="441293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74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3.6933672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91760"/>
        <c:axId val="441290192"/>
      </c:barChart>
      <c:catAx>
        <c:axId val="44129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0192"/>
        <c:crosses val="autoZero"/>
        <c:auto val="1"/>
        <c:lblAlgn val="ctr"/>
        <c:lblOffset val="100"/>
        <c:noMultiLvlLbl val="0"/>
      </c:catAx>
      <c:valAx>
        <c:axId val="441290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9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최현자, ID : H1900402)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14일 14:15:34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5" t="s">
        <v>56</v>
      </c>
      <c r="B4" s="65"/>
      <c r="C4" s="65"/>
      <c r="D4" s="46"/>
      <c r="E4" s="67" t="s">
        <v>198</v>
      </c>
      <c r="F4" s="68"/>
      <c r="G4" s="68"/>
      <c r="H4" s="69"/>
      <c r="I4" s="46"/>
      <c r="J4" s="67" t="s">
        <v>199</v>
      </c>
      <c r="K4" s="68"/>
      <c r="L4" s="69"/>
      <c r="M4" s="46"/>
      <c r="N4" s="65" t="s">
        <v>200</v>
      </c>
      <c r="O4" s="65"/>
      <c r="P4" s="65"/>
      <c r="Q4" s="65"/>
      <c r="R4" s="65"/>
      <c r="S4" s="65"/>
      <c r="T4" s="46"/>
      <c r="U4" s="65" t="s">
        <v>201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2140</v>
      </c>
      <c r="C6" s="59">
        <f>'DRIs DATA 입력'!C6</f>
        <v>669.55780000000004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23.78106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8.965204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73.067999999999998</v>
      </c>
      <c r="G8" s="59">
        <f>'DRIs DATA 입력'!G8</f>
        <v>10.265000000000001</v>
      </c>
      <c r="H8" s="59">
        <f>'DRIs DATA 입력'!H8</f>
        <v>16.667000000000002</v>
      </c>
      <c r="I8" s="46"/>
      <c r="J8" s="59" t="s">
        <v>216</v>
      </c>
      <c r="K8" s="59">
        <f>'DRIs DATA 입력'!K8</f>
        <v>6.03</v>
      </c>
      <c r="L8" s="59">
        <f>'DRIs DATA 입력'!L8</f>
        <v>9.8629999999999995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5" t="s">
        <v>218</v>
      </c>
      <c r="B14" s="65"/>
      <c r="C14" s="65"/>
      <c r="D14" s="65"/>
      <c r="E14" s="65"/>
      <c r="F14" s="65"/>
      <c r="G14" s="46"/>
      <c r="H14" s="65" t="s">
        <v>219</v>
      </c>
      <c r="I14" s="65"/>
      <c r="J14" s="65"/>
      <c r="K14" s="65"/>
      <c r="L14" s="65"/>
      <c r="M14" s="65"/>
      <c r="N14" s="46"/>
      <c r="O14" s="65" t="s">
        <v>220</v>
      </c>
      <c r="P14" s="65"/>
      <c r="Q14" s="65"/>
      <c r="R14" s="65"/>
      <c r="S14" s="65"/>
      <c r="T14" s="65"/>
      <c r="U14" s="46"/>
      <c r="V14" s="65" t="s">
        <v>221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175.53487999999999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6.9726252999999998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1.2673992000000001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61.689857000000003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46"/>
      <c r="H24" s="65" t="s">
        <v>225</v>
      </c>
      <c r="I24" s="65"/>
      <c r="J24" s="65"/>
      <c r="K24" s="65"/>
      <c r="L24" s="65"/>
      <c r="M24" s="65"/>
      <c r="N24" s="46"/>
      <c r="O24" s="65" t="s">
        <v>226</v>
      </c>
      <c r="P24" s="65"/>
      <c r="Q24" s="65"/>
      <c r="R24" s="65"/>
      <c r="S24" s="65"/>
      <c r="T24" s="65"/>
      <c r="U24" s="46"/>
      <c r="V24" s="65" t="s">
        <v>227</v>
      </c>
      <c r="W24" s="65"/>
      <c r="X24" s="65"/>
      <c r="Y24" s="65"/>
      <c r="Z24" s="65"/>
      <c r="AA24" s="65"/>
      <c r="AB24" s="46"/>
      <c r="AC24" s="65" t="s">
        <v>228</v>
      </c>
      <c r="AD24" s="65"/>
      <c r="AE24" s="65"/>
      <c r="AF24" s="65"/>
      <c r="AG24" s="65"/>
      <c r="AH24" s="65"/>
      <c r="AI24" s="46"/>
      <c r="AJ24" s="65" t="s">
        <v>229</v>
      </c>
      <c r="AK24" s="65"/>
      <c r="AL24" s="65"/>
      <c r="AM24" s="65"/>
      <c r="AN24" s="65"/>
      <c r="AO24" s="65"/>
      <c r="AP24" s="46"/>
      <c r="AQ24" s="65" t="s">
        <v>230</v>
      </c>
      <c r="AR24" s="65"/>
      <c r="AS24" s="65"/>
      <c r="AT24" s="65"/>
      <c r="AU24" s="65"/>
      <c r="AV24" s="65"/>
      <c r="AW24" s="46"/>
      <c r="AX24" s="65" t="s">
        <v>231</v>
      </c>
      <c r="AY24" s="65"/>
      <c r="AZ24" s="65"/>
      <c r="BA24" s="65"/>
      <c r="BB24" s="65"/>
      <c r="BC24" s="65"/>
      <c r="BD24" s="46"/>
      <c r="BE24" s="65" t="s">
        <v>232</v>
      </c>
      <c r="BF24" s="65"/>
      <c r="BG24" s="65"/>
      <c r="BH24" s="65"/>
      <c r="BI24" s="65"/>
      <c r="BJ24" s="65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42.783099999999997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0.52275084999999999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0.5373926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7.7735349999999999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0.59161549999999996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153.09524999999999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3.6933672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1.3642932999999999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0.26380169999999997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5" t="s">
        <v>235</v>
      </c>
      <c r="B34" s="65"/>
      <c r="C34" s="65"/>
      <c r="D34" s="65"/>
      <c r="E34" s="65"/>
      <c r="F34" s="65"/>
      <c r="G34" s="46"/>
      <c r="H34" s="65" t="s">
        <v>236</v>
      </c>
      <c r="I34" s="65"/>
      <c r="J34" s="65"/>
      <c r="K34" s="65"/>
      <c r="L34" s="65"/>
      <c r="M34" s="65"/>
      <c r="N34" s="46"/>
      <c r="O34" s="65" t="s">
        <v>237</v>
      </c>
      <c r="P34" s="65"/>
      <c r="Q34" s="65"/>
      <c r="R34" s="65"/>
      <c r="S34" s="65"/>
      <c r="T34" s="65"/>
      <c r="U34" s="46"/>
      <c r="V34" s="65" t="s">
        <v>238</v>
      </c>
      <c r="W34" s="65"/>
      <c r="X34" s="65"/>
      <c r="Y34" s="65"/>
      <c r="Z34" s="65"/>
      <c r="AA34" s="65"/>
      <c r="AB34" s="46"/>
      <c r="AC34" s="65" t="s">
        <v>239</v>
      </c>
      <c r="AD34" s="65"/>
      <c r="AE34" s="65"/>
      <c r="AF34" s="65"/>
      <c r="AG34" s="65"/>
      <c r="AH34" s="65"/>
      <c r="AI34" s="46"/>
      <c r="AJ34" s="65" t="s">
        <v>240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241.55198999999999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457.22485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1550.9757999999999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1536.7603999999999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67.204819999999998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58.622784000000003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>
      <c r="A44" s="65" t="s">
        <v>242</v>
      </c>
      <c r="B44" s="65"/>
      <c r="C44" s="65"/>
      <c r="D44" s="65"/>
      <c r="E44" s="65"/>
      <c r="F44" s="65"/>
      <c r="G44" s="46"/>
      <c r="H44" s="65" t="s">
        <v>243</v>
      </c>
      <c r="I44" s="65"/>
      <c r="J44" s="65"/>
      <c r="K44" s="65"/>
      <c r="L44" s="65"/>
      <c r="M44" s="65"/>
      <c r="N44" s="46"/>
      <c r="O44" s="65" t="s">
        <v>244</v>
      </c>
      <c r="P44" s="65"/>
      <c r="Q44" s="65"/>
      <c r="R44" s="65"/>
      <c r="S44" s="65"/>
      <c r="T44" s="65"/>
      <c r="U44" s="46"/>
      <c r="V44" s="65" t="s">
        <v>245</v>
      </c>
      <c r="W44" s="65"/>
      <c r="X44" s="65"/>
      <c r="Y44" s="65"/>
      <c r="Z44" s="65"/>
      <c r="AA44" s="65"/>
      <c r="AB44" s="46"/>
      <c r="AC44" s="65" t="s">
        <v>246</v>
      </c>
      <c r="AD44" s="65"/>
      <c r="AE44" s="65"/>
      <c r="AF44" s="65"/>
      <c r="AG44" s="65"/>
      <c r="AH44" s="65"/>
      <c r="AI44" s="46"/>
      <c r="AJ44" s="65" t="s">
        <v>247</v>
      </c>
      <c r="AK44" s="65"/>
      <c r="AL44" s="65"/>
      <c r="AM44" s="65"/>
      <c r="AN44" s="65"/>
      <c r="AO44" s="65"/>
      <c r="AP44" s="46"/>
      <c r="AQ44" s="65" t="s">
        <v>248</v>
      </c>
      <c r="AR44" s="65"/>
      <c r="AS44" s="65"/>
      <c r="AT44" s="65"/>
      <c r="AU44" s="65"/>
      <c r="AV44" s="65"/>
      <c r="AW44" s="46"/>
      <c r="AX44" s="65" t="s">
        <v>249</v>
      </c>
      <c r="AY44" s="65"/>
      <c r="AZ44" s="65"/>
      <c r="BA44" s="65"/>
      <c r="BB44" s="65"/>
      <c r="BC44" s="65"/>
      <c r="BD44" s="46"/>
      <c r="BE44" s="65" t="s">
        <v>250</v>
      </c>
      <c r="BF44" s="65"/>
      <c r="BG44" s="65"/>
      <c r="BH44" s="65"/>
      <c r="BI44" s="65"/>
      <c r="BJ44" s="65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5.1002416999999998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2.9780223000000001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415.99511999999999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1.293533E-2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0.90289580000000003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63.463448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23.245152999999998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C6" sqref="C6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2">
      <c r="A1" s="159" t="s">
        <v>276</v>
      </c>
      <c r="B1" s="158" t="s">
        <v>279</v>
      </c>
      <c r="C1" s="158"/>
      <c r="D1" s="158"/>
      <c r="E1" s="158"/>
      <c r="F1" s="158"/>
      <c r="G1" s="159" t="s">
        <v>277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5" t="s">
        <v>56</v>
      </c>
      <c r="B4" s="65"/>
      <c r="C4" s="65"/>
      <c r="D4" s="158"/>
      <c r="E4" s="67" t="s">
        <v>198</v>
      </c>
      <c r="F4" s="68"/>
      <c r="G4" s="68"/>
      <c r="H4" s="69"/>
      <c r="I4" s="158"/>
      <c r="J4" s="67" t="s">
        <v>199</v>
      </c>
      <c r="K4" s="68"/>
      <c r="L4" s="69"/>
      <c r="M4" s="158"/>
      <c r="N4" s="65" t="s">
        <v>200</v>
      </c>
      <c r="O4" s="65"/>
      <c r="P4" s="65"/>
      <c r="Q4" s="65"/>
      <c r="R4" s="65"/>
      <c r="S4" s="65"/>
      <c r="T4" s="158"/>
      <c r="U4" s="65" t="s">
        <v>201</v>
      </c>
      <c r="V4" s="65"/>
      <c r="W4" s="65"/>
      <c r="X4" s="65"/>
      <c r="Y4" s="65"/>
      <c r="Z4" s="65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56</v>
      </c>
      <c r="B6" s="160">
        <v>2140</v>
      </c>
      <c r="C6" s="160">
        <v>669.55780000000004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60</v>
      </c>
      <c r="P6" s="160">
        <v>75</v>
      </c>
      <c r="Q6" s="160">
        <v>0</v>
      </c>
      <c r="R6" s="160">
        <v>0</v>
      </c>
      <c r="S6" s="160">
        <v>23.78106</v>
      </c>
      <c r="T6" s="158"/>
      <c r="U6" s="160" t="s">
        <v>214</v>
      </c>
      <c r="V6" s="160">
        <v>0</v>
      </c>
      <c r="W6" s="160">
        <v>5</v>
      </c>
      <c r="X6" s="160">
        <v>20</v>
      </c>
      <c r="Y6" s="160">
        <v>0</v>
      </c>
      <c r="Z6" s="160">
        <v>8.965204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216</v>
      </c>
      <c r="F8" s="160">
        <v>73.067999999999998</v>
      </c>
      <c r="G8" s="160">
        <v>10.265000000000001</v>
      </c>
      <c r="H8" s="160">
        <v>16.667000000000002</v>
      </c>
      <c r="I8" s="158"/>
      <c r="J8" s="160" t="s">
        <v>216</v>
      </c>
      <c r="K8" s="160">
        <v>6.03</v>
      </c>
      <c r="L8" s="160">
        <v>9.8629999999999995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5" t="s">
        <v>218</v>
      </c>
      <c r="B14" s="65"/>
      <c r="C14" s="65"/>
      <c r="D14" s="65"/>
      <c r="E14" s="65"/>
      <c r="F14" s="65"/>
      <c r="G14" s="158"/>
      <c r="H14" s="65" t="s">
        <v>219</v>
      </c>
      <c r="I14" s="65"/>
      <c r="J14" s="65"/>
      <c r="K14" s="65"/>
      <c r="L14" s="65"/>
      <c r="M14" s="65"/>
      <c r="N14" s="158"/>
      <c r="O14" s="65" t="s">
        <v>220</v>
      </c>
      <c r="P14" s="65"/>
      <c r="Q14" s="65"/>
      <c r="R14" s="65"/>
      <c r="S14" s="65"/>
      <c r="T14" s="65"/>
      <c r="U14" s="158"/>
      <c r="V14" s="65" t="s">
        <v>221</v>
      </c>
      <c r="W14" s="65"/>
      <c r="X14" s="65"/>
      <c r="Y14" s="65"/>
      <c r="Z14" s="65"/>
      <c r="AA14" s="65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222</v>
      </c>
      <c r="B16" s="160">
        <v>780</v>
      </c>
      <c r="C16" s="160">
        <v>1090</v>
      </c>
      <c r="D16" s="160">
        <v>0</v>
      </c>
      <c r="E16" s="160">
        <v>3000</v>
      </c>
      <c r="F16" s="160">
        <v>175.53487999999999</v>
      </c>
      <c r="G16" s="158"/>
      <c r="H16" s="160" t="s">
        <v>3</v>
      </c>
      <c r="I16" s="160">
        <v>0</v>
      </c>
      <c r="J16" s="160">
        <v>0</v>
      </c>
      <c r="K16" s="160">
        <v>15</v>
      </c>
      <c r="L16" s="160">
        <v>540</v>
      </c>
      <c r="M16" s="160">
        <v>6.9726252999999998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1.2673992000000001</v>
      </c>
      <c r="U16" s="158"/>
      <c r="V16" s="160" t="s">
        <v>5</v>
      </c>
      <c r="W16" s="160">
        <v>0</v>
      </c>
      <c r="X16" s="160">
        <v>0</v>
      </c>
      <c r="Y16" s="160">
        <v>65</v>
      </c>
      <c r="Z16" s="160">
        <v>0</v>
      </c>
      <c r="AA16" s="160">
        <v>61.689857000000003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158"/>
      <c r="H24" s="65" t="s">
        <v>225</v>
      </c>
      <c r="I24" s="65"/>
      <c r="J24" s="65"/>
      <c r="K24" s="65"/>
      <c r="L24" s="65"/>
      <c r="M24" s="65"/>
      <c r="N24" s="158"/>
      <c r="O24" s="65" t="s">
        <v>226</v>
      </c>
      <c r="P24" s="65"/>
      <c r="Q24" s="65"/>
      <c r="R24" s="65"/>
      <c r="S24" s="65"/>
      <c r="T24" s="65"/>
      <c r="U24" s="158"/>
      <c r="V24" s="65" t="s">
        <v>227</v>
      </c>
      <c r="W24" s="65"/>
      <c r="X24" s="65"/>
      <c r="Y24" s="65"/>
      <c r="Z24" s="65"/>
      <c r="AA24" s="65"/>
      <c r="AB24" s="158"/>
      <c r="AC24" s="65" t="s">
        <v>228</v>
      </c>
      <c r="AD24" s="65"/>
      <c r="AE24" s="65"/>
      <c r="AF24" s="65"/>
      <c r="AG24" s="65"/>
      <c r="AH24" s="65"/>
      <c r="AI24" s="158"/>
      <c r="AJ24" s="65" t="s">
        <v>229</v>
      </c>
      <c r="AK24" s="65"/>
      <c r="AL24" s="65"/>
      <c r="AM24" s="65"/>
      <c r="AN24" s="65"/>
      <c r="AO24" s="65"/>
      <c r="AP24" s="158"/>
      <c r="AQ24" s="65" t="s">
        <v>230</v>
      </c>
      <c r="AR24" s="65"/>
      <c r="AS24" s="65"/>
      <c r="AT24" s="65"/>
      <c r="AU24" s="65"/>
      <c r="AV24" s="65"/>
      <c r="AW24" s="158"/>
      <c r="AX24" s="65" t="s">
        <v>231</v>
      </c>
      <c r="AY24" s="65"/>
      <c r="AZ24" s="65"/>
      <c r="BA24" s="65"/>
      <c r="BB24" s="65"/>
      <c r="BC24" s="65"/>
      <c r="BD24" s="158"/>
      <c r="BE24" s="65" t="s">
        <v>232</v>
      </c>
      <c r="BF24" s="65"/>
      <c r="BG24" s="65"/>
      <c r="BH24" s="65"/>
      <c r="BI24" s="65"/>
      <c r="BJ24" s="65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110</v>
      </c>
      <c r="C26" s="160">
        <v>140</v>
      </c>
      <c r="D26" s="160">
        <v>0</v>
      </c>
      <c r="E26" s="160">
        <v>2000</v>
      </c>
      <c r="F26" s="160">
        <v>42.783099999999997</v>
      </c>
      <c r="G26" s="158"/>
      <c r="H26" s="160" t="s">
        <v>9</v>
      </c>
      <c r="I26" s="160">
        <v>1.2</v>
      </c>
      <c r="J26" s="160">
        <v>1.5</v>
      </c>
      <c r="K26" s="160">
        <v>0</v>
      </c>
      <c r="L26" s="160">
        <v>0</v>
      </c>
      <c r="M26" s="160">
        <v>0.52275084999999999</v>
      </c>
      <c r="N26" s="158"/>
      <c r="O26" s="160" t="s">
        <v>10</v>
      </c>
      <c r="P26" s="160">
        <v>1.4</v>
      </c>
      <c r="Q26" s="160">
        <v>1.7</v>
      </c>
      <c r="R26" s="160">
        <v>0</v>
      </c>
      <c r="S26" s="160">
        <v>0</v>
      </c>
      <c r="T26" s="160">
        <v>0.5373926</v>
      </c>
      <c r="U26" s="158"/>
      <c r="V26" s="160" t="s">
        <v>11</v>
      </c>
      <c r="W26" s="160">
        <v>13</v>
      </c>
      <c r="X26" s="160">
        <v>17</v>
      </c>
      <c r="Y26" s="160">
        <v>0</v>
      </c>
      <c r="Z26" s="160">
        <v>35</v>
      </c>
      <c r="AA26" s="160">
        <v>7.7735349999999999</v>
      </c>
      <c r="AB26" s="158"/>
      <c r="AC26" s="160" t="s">
        <v>12</v>
      </c>
      <c r="AD26" s="160">
        <v>1.9</v>
      </c>
      <c r="AE26" s="160">
        <v>2.2000000000000002</v>
      </c>
      <c r="AF26" s="160">
        <v>0</v>
      </c>
      <c r="AG26" s="160">
        <v>100</v>
      </c>
      <c r="AH26" s="160">
        <v>0.59161549999999996</v>
      </c>
      <c r="AI26" s="158"/>
      <c r="AJ26" s="160" t="s">
        <v>233</v>
      </c>
      <c r="AK26" s="160">
        <v>450</v>
      </c>
      <c r="AL26" s="160">
        <v>550</v>
      </c>
      <c r="AM26" s="160">
        <v>0</v>
      </c>
      <c r="AN26" s="160">
        <v>1000</v>
      </c>
      <c r="AO26" s="160">
        <v>153.09524999999999</v>
      </c>
      <c r="AP26" s="158"/>
      <c r="AQ26" s="160" t="s">
        <v>13</v>
      </c>
      <c r="AR26" s="160">
        <v>2.2999999999999998</v>
      </c>
      <c r="AS26" s="160">
        <v>2.8</v>
      </c>
      <c r="AT26" s="160">
        <v>0</v>
      </c>
      <c r="AU26" s="160">
        <v>0</v>
      </c>
      <c r="AV26" s="160">
        <v>3.6933672</v>
      </c>
      <c r="AW26" s="158"/>
      <c r="AX26" s="160" t="s">
        <v>14</v>
      </c>
      <c r="AY26" s="160">
        <v>0</v>
      </c>
      <c r="AZ26" s="160">
        <v>2</v>
      </c>
      <c r="BA26" s="160">
        <v>5</v>
      </c>
      <c r="BB26" s="160">
        <v>0</v>
      </c>
      <c r="BC26" s="160">
        <v>1.3642932999999999</v>
      </c>
      <c r="BD26" s="158"/>
      <c r="BE26" s="160" t="s">
        <v>15</v>
      </c>
      <c r="BF26" s="160">
        <v>0</v>
      </c>
      <c r="BG26" s="160">
        <v>5</v>
      </c>
      <c r="BH26" s="160">
        <v>30</v>
      </c>
      <c r="BI26" s="160">
        <v>0</v>
      </c>
      <c r="BJ26" s="160">
        <v>0.26380169999999997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2"/>
      <c r="BL33" s="62"/>
      <c r="BM33" s="62"/>
      <c r="BN33" s="62"/>
      <c r="BO33" s="62"/>
      <c r="BP33" s="62"/>
    </row>
    <row r="34" spans="1:68">
      <c r="A34" s="65" t="s">
        <v>235</v>
      </c>
      <c r="B34" s="65"/>
      <c r="C34" s="65"/>
      <c r="D34" s="65"/>
      <c r="E34" s="65"/>
      <c r="F34" s="65"/>
      <c r="G34" s="158"/>
      <c r="H34" s="65" t="s">
        <v>236</v>
      </c>
      <c r="I34" s="65"/>
      <c r="J34" s="65"/>
      <c r="K34" s="65"/>
      <c r="L34" s="65"/>
      <c r="M34" s="65"/>
      <c r="N34" s="158"/>
      <c r="O34" s="65" t="s">
        <v>237</v>
      </c>
      <c r="P34" s="65"/>
      <c r="Q34" s="65"/>
      <c r="R34" s="65"/>
      <c r="S34" s="65"/>
      <c r="T34" s="65"/>
      <c r="U34" s="158"/>
      <c r="V34" s="65" t="s">
        <v>238</v>
      </c>
      <c r="W34" s="65"/>
      <c r="X34" s="65"/>
      <c r="Y34" s="65"/>
      <c r="Z34" s="65"/>
      <c r="AA34" s="65"/>
      <c r="AB34" s="158"/>
      <c r="AC34" s="65" t="s">
        <v>239</v>
      </c>
      <c r="AD34" s="65"/>
      <c r="AE34" s="65"/>
      <c r="AF34" s="65"/>
      <c r="AG34" s="65"/>
      <c r="AH34" s="65"/>
      <c r="AI34" s="158"/>
      <c r="AJ34" s="65" t="s">
        <v>240</v>
      </c>
      <c r="AK34" s="65"/>
      <c r="AL34" s="65"/>
      <c r="AM34" s="65"/>
      <c r="AN34" s="65"/>
      <c r="AO34" s="65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580</v>
      </c>
      <c r="C36" s="160">
        <v>800</v>
      </c>
      <c r="D36" s="160">
        <v>0</v>
      </c>
      <c r="E36" s="160">
        <v>2500</v>
      </c>
      <c r="F36" s="160">
        <v>241.55198999999999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457.22485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1550.9757999999999</v>
      </c>
      <c r="U36" s="158"/>
      <c r="V36" s="160" t="s">
        <v>20</v>
      </c>
      <c r="W36" s="160">
        <v>0</v>
      </c>
      <c r="X36" s="160">
        <v>0</v>
      </c>
      <c r="Y36" s="160">
        <v>3900</v>
      </c>
      <c r="Z36" s="160">
        <v>0</v>
      </c>
      <c r="AA36" s="160">
        <v>1536.7603999999999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67.204819999999998</v>
      </c>
      <c r="AI36" s="158"/>
      <c r="AJ36" s="160" t="s">
        <v>22</v>
      </c>
      <c r="AK36" s="160">
        <v>235</v>
      </c>
      <c r="AL36" s="160">
        <v>280</v>
      </c>
      <c r="AM36" s="160">
        <v>0</v>
      </c>
      <c r="AN36" s="160">
        <v>350</v>
      </c>
      <c r="AO36" s="160">
        <v>58.622784000000003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>
      <c r="A44" s="65" t="s">
        <v>242</v>
      </c>
      <c r="B44" s="65"/>
      <c r="C44" s="65"/>
      <c r="D44" s="65"/>
      <c r="E44" s="65"/>
      <c r="F44" s="65"/>
      <c r="G44" s="158"/>
      <c r="H44" s="65" t="s">
        <v>243</v>
      </c>
      <c r="I44" s="65"/>
      <c r="J44" s="65"/>
      <c r="K44" s="65"/>
      <c r="L44" s="65"/>
      <c r="M44" s="65"/>
      <c r="N44" s="158"/>
      <c r="O44" s="65" t="s">
        <v>244</v>
      </c>
      <c r="P44" s="65"/>
      <c r="Q44" s="65"/>
      <c r="R44" s="65"/>
      <c r="S44" s="65"/>
      <c r="T44" s="65"/>
      <c r="U44" s="158"/>
      <c r="V44" s="65" t="s">
        <v>245</v>
      </c>
      <c r="W44" s="65"/>
      <c r="X44" s="65"/>
      <c r="Y44" s="65"/>
      <c r="Z44" s="65"/>
      <c r="AA44" s="65"/>
      <c r="AB44" s="158"/>
      <c r="AC44" s="65" t="s">
        <v>246</v>
      </c>
      <c r="AD44" s="65"/>
      <c r="AE44" s="65"/>
      <c r="AF44" s="65"/>
      <c r="AG44" s="65"/>
      <c r="AH44" s="65"/>
      <c r="AI44" s="158"/>
      <c r="AJ44" s="65" t="s">
        <v>247</v>
      </c>
      <c r="AK44" s="65"/>
      <c r="AL44" s="65"/>
      <c r="AM44" s="65"/>
      <c r="AN44" s="65"/>
      <c r="AO44" s="65"/>
      <c r="AP44" s="158"/>
      <c r="AQ44" s="65" t="s">
        <v>248</v>
      </c>
      <c r="AR44" s="65"/>
      <c r="AS44" s="65"/>
      <c r="AT44" s="65"/>
      <c r="AU44" s="65"/>
      <c r="AV44" s="65"/>
      <c r="AW44" s="158"/>
      <c r="AX44" s="65" t="s">
        <v>249</v>
      </c>
      <c r="AY44" s="65"/>
      <c r="AZ44" s="65"/>
      <c r="BA44" s="65"/>
      <c r="BB44" s="65"/>
      <c r="BC44" s="65"/>
      <c r="BD44" s="158"/>
      <c r="BE44" s="65" t="s">
        <v>250</v>
      </c>
      <c r="BF44" s="65"/>
      <c r="BG44" s="65"/>
      <c r="BH44" s="65"/>
      <c r="BI44" s="65"/>
      <c r="BJ44" s="65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6</v>
      </c>
      <c r="C46" s="160">
        <v>8</v>
      </c>
      <c r="D46" s="160">
        <v>0</v>
      </c>
      <c r="E46" s="160">
        <v>45</v>
      </c>
      <c r="F46" s="160">
        <v>5.1002416999999998</v>
      </c>
      <c r="G46" s="158"/>
      <c r="H46" s="160" t="s">
        <v>24</v>
      </c>
      <c r="I46" s="160">
        <v>10</v>
      </c>
      <c r="J46" s="160">
        <v>12</v>
      </c>
      <c r="K46" s="160">
        <v>0</v>
      </c>
      <c r="L46" s="160">
        <v>35</v>
      </c>
      <c r="M46" s="160">
        <v>2.9780223000000001</v>
      </c>
      <c r="N46" s="158"/>
      <c r="O46" s="160" t="s">
        <v>251</v>
      </c>
      <c r="P46" s="160">
        <v>970</v>
      </c>
      <c r="Q46" s="160">
        <v>800</v>
      </c>
      <c r="R46" s="160">
        <v>480</v>
      </c>
      <c r="S46" s="160">
        <v>10000</v>
      </c>
      <c r="T46" s="160">
        <v>415.99511999999999</v>
      </c>
      <c r="U46" s="158"/>
      <c r="V46" s="160" t="s">
        <v>29</v>
      </c>
      <c r="W46" s="160">
        <v>0</v>
      </c>
      <c r="X46" s="160">
        <v>0</v>
      </c>
      <c r="Y46" s="160">
        <v>2.5</v>
      </c>
      <c r="Z46" s="160">
        <v>10</v>
      </c>
      <c r="AA46" s="160">
        <v>1.293533E-2</v>
      </c>
      <c r="AB46" s="158"/>
      <c r="AC46" s="160" t="s">
        <v>25</v>
      </c>
      <c r="AD46" s="160">
        <v>0</v>
      </c>
      <c r="AE46" s="160">
        <v>0</v>
      </c>
      <c r="AF46" s="160">
        <v>3.5</v>
      </c>
      <c r="AG46" s="160">
        <v>11</v>
      </c>
      <c r="AH46" s="160">
        <v>0.90289580000000003</v>
      </c>
      <c r="AI46" s="158"/>
      <c r="AJ46" s="160" t="s">
        <v>26</v>
      </c>
      <c r="AK46" s="160">
        <v>225</v>
      </c>
      <c r="AL46" s="160">
        <v>340</v>
      </c>
      <c r="AM46" s="160">
        <v>0</v>
      </c>
      <c r="AN46" s="160">
        <v>2400</v>
      </c>
      <c r="AO46" s="160">
        <v>63.463448</v>
      </c>
      <c r="AP46" s="158"/>
      <c r="AQ46" s="160" t="s">
        <v>27</v>
      </c>
      <c r="AR46" s="160">
        <v>59</v>
      </c>
      <c r="AS46" s="160">
        <v>70</v>
      </c>
      <c r="AT46" s="160">
        <v>0</v>
      </c>
      <c r="AU46" s="160">
        <v>400</v>
      </c>
      <c r="AV46" s="160">
        <v>23.245152999999998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O34:T34"/>
    <mergeCell ref="V34:AA34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X24:BC24"/>
    <mergeCell ref="AJ34:AO34"/>
    <mergeCell ref="A33:AO33"/>
    <mergeCell ref="A34:F34"/>
    <mergeCell ref="H34:M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6" sqref="E16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3" customFormat="1">
      <c r="A2" s="63" t="s">
        <v>281</v>
      </c>
      <c r="B2" s="63" t="s">
        <v>282</v>
      </c>
      <c r="C2" s="63" t="s">
        <v>278</v>
      </c>
      <c r="D2" s="63">
        <v>54</v>
      </c>
      <c r="E2" s="63">
        <v>669.55780000000004</v>
      </c>
      <c r="F2" s="63">
        <v>104.256355</v>
      </c>
      <c r="G2" s="63">
        <v>14.645770000000001</v>
      </c>
      <c r="H2" s="63">
        <v>8.711354</v>
      </c>
      <c r="I2" s="63">
        <v>5.9344159999999997</v>
      </c>
      <c r="J2" s="63">
        <v>23.78106</v>
      </c>
      <c r="K2" s="63">
        <v>13.136975</v>
      </c>
      <c r="L2" s="63">
        <v>10.644083999999999</v>
      </c>
      <c r="M2" s="63">
        <v>8.965204</v>
      </c>
      <c r="N2" s="63">
        <v>0.90537654999999995</v>
      </c>
      <c r="O2" s="63">
        <v>4.2933620000000001</v>
      </c>
      <c r="P2" s="63">
        <v>493.3537</v>
      </c>
      <c r="Q2" s="63">
        <v>8.4121030000000001</v>
      </c>
      <c r="R2" s="63">
        <v>175.53487999999999</v>
      </c>
      <c r="S2" s="63">
        <v>34.936104</v>
      </c>
      <c r="T2" s="63">
        <v>1687.1841999999999</v>
      </c>
      <c r="U2" s="63">
        <v>1.2673992000000001</v>
      </c>
      <c r="V2" s="63">
        <v>6.9726252999999998</v>
      </c>
      <c r="W2" s="63">
        <v>61.689857000000003</v>
      </c>
      <c r="X2" s="63">
        <v>42.783099999999997</v>
      </c>
      <c r="Y2" s="63">
        <v>0.52275084999999999</v>
      </c>
      <c r="Z2" s="63">
        <v>0.5373926</v>
      </c>
      <c r="AA2" s="63">
        <v>7.7735349999999999</v>
      </c>
      <c r="AB2" s="63">
        <v>0.59161549999999996</v>
      </c>
      <c r="AC2" s="63">
        <v>153.09524999999999</v>
      </c>
      <c r="AD2" s="63">
        <v>3.6933672</v>
      </c>
      <c r="AE2" s="63">
        <v>1.3642932999999999</v>
      </c>
      <c r="AF2" s="63">
        <v>0.26380169999999997</v>
      </c>
      <c r="AG2" s="63">
        <v>241.55198999999999</v>
      </c>
      <c r="AH2" s="63">
        <v>159.97217000000001</v>
      </c>
      <c r="AI2" s="63">
        <v>81.579809999999995</v>
      </c>
      <c r="AJ2" s="63">
        <v>457.22485</v>
      </c>
      <c r="AK2" s="63">
        <v>1550.9757999999999</v>
      </c>
      <c r="AL2" s="63">
        <v>67.204819999999998</v>
      </c>
      <c r="AM2" s="63">
        <v>1536.7603999999999</v>
      </c>
      <c r="AN2" s="63">
        <v>58.622784000000003</v>
      </c>
      <c r="AO2" s="63">
        <v>5.1002416999999998</v>
      </c>
      <c r="AP2" s="63">
        <v>3.7477939999999998</v>
      </c>
      <c r="AQ2" s="63">
        <v>1.3524476999999999</v>
      </c>
      <c r="AR2" s="63">
        <v>2.9780223000000001</v>
      </c>
      <c r="AS2" s="63">
        <v>415.99511999999999</v>
      </c>
      <c r="AT2" s="63">
        <v>1.293533E-2</v>
      </c>
      <c r="AU2" s="63">
        <v>0.90289580000000003</v>
      </c>
      <c r="AV2" s="63">
        <v>63.463448</v>
      </c>
      <c r="AW2" s="63">
        <v>23.245152999999998</v>
      </c>
      <c r="AX2" s="63">
        <v>2.0952380999999999E-2</v>
      </c>
      <c r="AY2" s="63">
        <v>0.30452509999999999</v>
      </c>
      <c r="AZ2" s="63">
        <v>74.041569999999993</v>
      </c>
      <c r="BA2" s="63">
        <v>10.539655</v>
      </c>
      <c r="BB2" s="63">
        <v>3.4928517000000001</v>
      </c>
      <c r="BC2" s="63">
        <v>3.7243898</v>
      </c>
      <c r="BD2" s="63">
        <v>3.3203306000000001</v>
      </c>
      <c r="BE2" s="63">
        <v>0.25355296999999999</v>
      </c>
      <c r="BF2" s="63">
        <v>0.86687970000000003</v>
      </c>
      <c r="BG2" s="63">
        <v>1.1518281E-3</v>
      </c>
      <c r="BH2" s="63">
        <v>1.1631465000000001E-2</v>
      </c>
      <c r="BI2" s="63">
        <v>9.0334319999999992E-3</v>
      </c>
      <c r="BJ2" s="63">
        <v>3.2387430000000002E-2</v>
      </c>
      <c r="BK2" s="63">
        <v>8.8602166000000004E-5</v>
      </c>
      <c r="BL2" s="63">
        <v>0.12764396</v>
      </c>
      <c r="BM2" s="63">
        <v>1.1546733</v>
      </c>
      <c r="BN2" s="63">
        <v>0.35950064999999998</v>
      </c>
      <c r="BO2" s="63">
        <v>16.897075999999998</v>
      </c>
      <c r="BP2" s="63">
        <v>3.0263019</v>
      </c>
      <c r="BQ2" s="63">
        <v>5.4661255000000004</v>
      </c>
      <c r="BR2" s="63">
        <v>19.442623000000001</v>
      </c>
      <c r="BS2" s="63">
        <v>7.0795855999999997</v>
      </c>
      <c r="BT2" s="63">
        <v>3.7012510000000001</v>
      </c>
      <c r="BU2" s="63">
        <v>2.7368377999999999E-2</v>
      </c>
      <c r="BV2" s="63">
        <v>7.6214519999999999E-3</v>
      </c>
      <c r="BW2" s="63">
        <v>0.24735270000000001</v>
      </c>
      <c r="BX2" s="63">
        <v>0.37418294000000002</v>
      </c>
      <c r="BY2" s="63">
        <v>3.2023672000000003E-2</v>
      </c>
      <c r="BZ2" s="63">
        <v>2.6518964999999999E-4</v>
      </c>
      <c r="CA2" s="63">
        <v>0.19017644</v>
      </c>
      <c r="CB2" s="63">
        <v>3.3120057E-3</v>
      </c>
      <c r="CC2" s="63">
        <v>3.5771232E-2</v>
      </c>
      <c r="CD2" s="63">
        <v>0.32225490000000001</v>
      </c>
      <c r="CE2" s="63">
        <v>1.9149715000000001E-2</v>
      </c>
      <c r="CF2" s="63">
        <v>0.11020097</v>
      </c>
      <c r="CG2" s="63">
        <v>4.9500000000000003E-7</v>
      </c>
      <c r="CH2" s="63">
        <v>8.8698370000000002E-3</v>
      </c>
      <c r="CI2" s="63">
        <v>7.7246405000000002E-8</v>
      </c>
      <c r="CJ2" s="63">
        <v>0.76507080000000005</v>
      </c>
      <c r="CK2" s="63">
        <v>4.6125330000000003E-3</v>
      </c>
      <c r="CL2" s="63">
        <v>0.2675034</v>
      </c>
      <c r="CM2" s="63">
        <v>1.0190718999999999</v>
      </c>
      <c r="CN2" s="63">
        <v>488.01659999999998</v>
      </c>
      <c r="CO2" s="63">
        <v>847.89484000000004</v>
      </c>
      <c r="CP2" s="63">
        <v>584.38153</v>
      </c>
      <c r="CQ2" s="63">
        <v>214.59470999999999</v>
      </c>
      <c r="CR2" s="63">
        <v>94.976860000000002</v>
      </c>
      <c r="CS2" s="63">
        <v>83.7303</v>
      </c>
      <c r="CT2" s="63">
        <v>469.7654</v>
      </c>
      <c r="CU2" s="63">
        <v>325.67509999999999</v>
      </c>
      <c r="CV2" s="63">
        <v>248.77216000000001</v>
      </c>
      <c r="CW2" s="63">
        <v>380.24077999999997</v>
      </c>
      <c r="CX2" s="63">
        <v>103.474396</v>
      </c>
      <c r="CY2" s="63">
        <v>578.94219999999996</v>
      </c>
      <c r="CZ2" s="63">
        <v>381.48315000000002</v>
      </c>
      <c r="DA2" s="63">
        <v>666.42675999999994</v>
      </c>
      <c r="DB2" s="63">
        <v>622.00720000000001</v>
      </c>
      <c r="DC2" s="63">
        <v>1027.5712000000001</v>
      </c>
      <c r="DD2" s="63">
        <v>1860.5563999999999</v>
      </c>
      <c r="DE2" s="63">
        <v>389.90386999999998</v>
      </c>
      <c r="DF2" s="63">
        <v>774.7</v>
      </c>
      <c r="DG2" s="63">
        <v>415.39438000000001</v>
      </c>
      <c r="DH2" s="63">
        <v>20.689195999999999</v>
      </c>
      <c r="DI2" s="63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10.539655</v>
      </c>
      <c r="B6">
        <f>BB2</f>
        <v>3.4928517000000001</v>
      </c>
      <c r="C6">
        <f>BC2</f>
        <v>3.7243898</v>
      </c>
      <c r="D6">
        <f>BD2</f>
        <v>3.3203306000000001</v>
      </c>
    </row>
    <row r="7" spans="1:113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J20" sqref="J20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255</v>
      </c>
      <c r="B2" s="55">
        <v>24148</v>
      </c>
      <c r="C2" s="56">
        <f ca="1">YEAR(TODAY())-YEAR(B2)+IF(TODAY()&gt;=DATE(YEAR(TODAY()),MONTH(B2),DAY(B2)),0,-1)</f>
        <v>54</v>
      </c>
      <c r="E2" s="52">
        <v>156.19999999999999</v>
      </c>
      <c r="F2" s="53" t="s">
        <v>39</v>
      </c>
      <c r="G2" s="52">
        <v>52</v>
      </c>
      <c r="H2" s="51" t="s">
        <v>41</v>
      </c>
      <c r="I2" s="70">
        <f>ROUND(G3/E3^2,1)</f>
        <v>21.3</v>
      </c>
    </row>
    <row r="3" spans="1:9">
      <c r="E3" s="51">
        <f>E2/100</f>
        <v>1.5619999999999998</v>
      </c>
      <c r="F3" s="51" t="s">
        <v>40</v>
      </c>
      <c r="G3" s="51">
        <f>G2</f>
        <v>52</v>
      </c>
      <c r="H3" s="51" t="s">
        <v>41</v>
      </c>
      <c r="I3" s="70"/>
    </row>
    <row r="4" spans="1:9">
      <c r="A4" t="s">
        <v>273</v>
      </c>
    </row>
    <row r="5" spans="1:9">
      <c r="B5" s="60">
        <v>44090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최현자, ID : H1900402)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2020년 12월 14일 14:15:34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5" t="s">
        <v>196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>
      <c r="A5" s="6"/>
      <c r="B5" s="73" t="s">
        <v>275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>
      <c r="C10" s="83" t="s">
        <v>30</v>
      </c>
      <c r="D10" s="83"/>
      <c r="E10" s="84"/>
      <c r="F10" s="87">
        <f>'개인정보 및 신체계측 입력'!B5</f>
        <v>44090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>
      <c r="C12" s="83" t="s">
        <v>32</v>
      </c>
      <c r="D12" s="83"/>
      <c r="E12" s="84"/>
      <c r="F12" s="92">
        <f ca="1">'개인정보 및 신체계측 입력'!C2</f>
        <v>54</v>
      </c>
      <c r="G12" s="92"/>
      <c r="H12" s="92"/>
      <c r="I12" s="92"/>
      <c r="K12" s="121">
        <f>'개인정보 및 신체계측 입력'!E2</f>
        <v>156.19999999999999</v>
      </c>
      <c r="L12" s="122"/>
      <c r="M12" s="115">
        <f>'개인정보 및 신체계측 입력'!G2</f>
        <v>52</v>
      </c>
      <c r="N12" s="116"/>
      <c r="O12" s="111" t="s">
        <v>271</v>
      </c>
      <c r="P12" s="105"/>
      <c r="Q12" s="88">
        <f>'개인정보 및 신체계측 입력'!I2</f>
        <v>21.3</v>
      </c>
      <c r="R12" s="88"/>
      <c r="S12" s="88"/>
    </row>
    <row r="13" spans="1:19" ht="18" customHeight="1" thickBot="1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>
      <c r="C14" s="85" t="s">
        <v>31</v>
      </c>
      <c r="D14" s="85"/>
      <c r="E14" s="86"/>
      <c r="F14" s="89" t="str">
        <f>MID('DRIs DATA'!B1,28,3)</f>
        <v>최현자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7" t="s">
        <v>42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78" t="s">
        <v>43</v>
      </c>
      <c r="E36" s="78"/>
      <c r="F36" s="78"/>
      <c r="G36" s="78"/>
      <c r="H36" s="78"/>
      <c r="I36" s="34">
        <f>'DRIs DATA'!F8</f>
        <v>73.067999999999998</v>
      </c>
      <c r="J36" s="81" t="s">
        <v>44</v>
      </c>
      <c r="K36" s="81"/>
      <c r="L36" s="81"/>
      <c r="M36" s="81"/>
      <c r="N36" s="35"/>
      <c r="O36" s="101" t="s">
        <v>45</v>
      </c>
      <c r="P36" s="101"/>
      <c r="Q36" s="101"/>
      <c r="R36" s="101"/>
      <c r="S36" s="101"/>
      <c r="T36" s="6"/>
    </row>
    <row r="37" spans="2:20" ht="18" customHeight="1">
      <c r="B37" s="12"/>
      <c r="C37" s="99" t="s">
        <v>182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78" t="s">
        <v>43</v>
      </c>
      <c r="E41" s="78"/>
      <c r="F41" s="78"/>
      <c r="G41" s="78"/>
      <c r="H41" s="78"/>
      <c r="I41" s="34">
        <f>'DRIs DATA'!G8</f>
        <v>10.265000000000001</v>
      </c>
      <c r="J41" s="81" t="s">
        <v>44</v>
      </c>
      <c r="K41" s="81"/>
      <c r="L41" s="81"/>
      <c r="M41" s="81"/>
      <c r="N41" s="35"/>
      <c r="O41" s="82" t="s">
        <v>49</v>
      </c>
      <c r="P41" s="82"/>
      <c r="Q41" s="82"/>
      <c r="R41" s="82"/>
      <c r="S41" s="82"/>
      <c r="T41" s="6"/>
    </row>
    <row r="42" spans="2:20" ht="18" customHeight="1">
      <c r="B42" s="6"/>
      <c r="C42" s="103" t="s">
        <v>184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2" t="s">
        <v>43</v>
      </c>
      <c r="E46" s="102"/>
      <c r="F46" s="102"/>
      <c r="G46" s="102"/>
      <c r="H46" s="102"/>
      <c r="I46" s="34">
        <f>'DRIs DATA'!H8</f>
        <v>16.667000000000002</v>
      </c>
      <c r="J46" s="81" t="s">
        <v>44</v>
      </c>
      <c r="K46" s="81"/>
      <c r="L46" s="81"/>
      <c r="M46" s="81"/>
      <c r="N46" s="35"/>
      <c r="O46" s="82" t="s">
        <v>48</v>
      </c>
      <c r="P46" s="82"/>
      <c r="Q46" s="82"/>
      <c r="R46" s="82"/>
      <c r="S46" s="82"/>
      <c r="T46" s="6"/>
    </row>
    <row r="47" spans="2:20" ht="18" customHeight="1">
      <c r="B47" s="6"/>
      <c r="C47" s="103" t="s">
        <v>183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7" t="s">
        <v>191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7" t="s">
        <v>164</v>
      </c>
      <c r="D69" s="77"/>
      <c r="E69" s="77"/>
      <c r="F69" s="77"/>
      <c r="G69" s="77"/>
      <c r="H69" s="78" t="s">
        <v>170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79">
        <f>ROUND('그룹 전체 사용자의 일일 입력'!D6/MAX('그룹 전체 사용자의 일일 입력'!$B$6,'그룹 전체 사용자의 일일 입력'!$C$6,'그룹 전체 사용자의 일일 입력'!$D$6),1)</f>
        <v>0.9</v>
      </c>
      <c r="P69" s="79"/>
      <c r="Q69" s="37" t="s">
        <v>54</v>
      </c>
      <c r="R69" s="35"/>
      <c r="S69" s="35"/>
      <c r="T69" s="6"/>
    </row>
    <row r="70" spans="2:21" ht="18" customHeight="1" thickBot="1">
      <c r="B70" s="6"/>
      <c r="C70" s="80" t="s">
        <v>165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7" t="s">
        <v>51</v>
      </c>
      <c r="D72" s="77"/>
      <c r="E72" s="77"/>
      <c r="F72" s="77"/>
      <c r="G72" s="77"/>
      <c r="H72" s="38"/>
      <c r="I72" s="78" t="s">
        <v>52</v>
      </c>
      <c r="J72" s="78"/>
      <c r="K72" s="36">
        <f>ROUND('DRIs DATA'!L8,1)</f>
        <v>9.9</v>
      </c>
      <c r="L72" s="36" t="s">
        <v>53</v>
      </c>
      <c r="M72" s="36">
        <f>ROUND('DRIs DATA'!K8,1)</f>
        <v>6</v>
      </c>
      <c r="N72" s="81" t="s">
        <v>54</v>
      </c>
      <c r="O72" s="81"/>
      <c r="P72" s="81"/>
      <c r="Q72" s="81"/>
      <c r="R72" s="39"/>
      <c r="S72" s="35"/>
      <c r="T72" s="6"/>
    </row>
    <row r="73" spans="2:21" ht="18" customHeight="1">
      <c r="B73" s="6"/>
      <c r="C73" s="103" t="s">
        <v>181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7" t="s">
        <v>192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4" t="s">
        <v>168</v>
      </c>
      <c r="C80" s="94"/>
      <c r="D80" s="94"/>
      <c r="E80" s="94"/>
      <c r="F80" s="21"/>
      <c r="G80" s="21"/>
      <c r="H80" s="21"/>
      <c r="L80" s="94" t="s">
        <v>172</v>
      </c>
      <c r="M80" s="94"/>
      <c r="N80" s="94"/>
      <c r="O80" s="94"/>
      <c r="P80" s="9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5" t="s">
        <v>268</v>
      </c>
      <c r="C93" s="96"/>
      <c r="D93" s="96"/>
      <c r="E93" s="96"/>
      <c r="F93" s="96"/>
      <c r="G93" s="96"/>
      <c r="H93" s="96"/>
      <c r="I93" s="96"/>
      <c r="J93" s="97"/>
      <c r="L93" s="95" t="s">
        <v>175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>
      <c r="B94" s="156" t="s">
        <v>171</v>
      </c>
      <c r="C94" s="154"/>
      <c r="D94" s="154"/>
      <c r="E94" s="154"/>
      <c r="F94" s="152">
        <f>ROUND('DRIs DATA'!F16/'DRIs DATA'!C16*100,2)</f>
        <v>23.4</v>
      </c>
      <c r="G94" s="152"/>
      <c r="H94" s="154" t="s">
        <v>167</v>
      </c>
      <c r="I94" s="154"/>
      <c r="J94" s="155"/>
      <c r="L94" s="156" t="s">
        <v>171</v>
      </c>
      <c r="M94" s="154"/>
      <c r="N94" s="154"/>
      <c r="O94" s="154"/>
      <c r="P94" s="154"/>
      <c r="Q94" s="23">
        <f>ROUND('DRIs DATA'!M16/'DRIs DATA'!K16*100,2)</f>
        <v>58.11</v>
      </c>
      <c r="R94" s="154" t="s">
        <v>167</v>
      </c>
      <c r="S94" s="154"/>
      <c r="T94" s="15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0" t="s">
        <v>180</v>
      </c>
      <c r="C96" s="141"/>
      <c r="D96" s="141"/>
      <c r="E96" s="141"/>
      <c r="F96" s="141"/>
      <c r="G96" s="141"/>
      <c r="H96" s="141"/>
      <c r="I96" s="141"/>
      <c r="J96" s="142"/>
      <c r="L96" s="146" t="s">
        <v>173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7" t="s">
        <v>193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4" t="s">
        <v>169</v>
      </c>
      <c r="C107" s="94"/>
      <c r="D107" s="94"/>
      <c r="E107" s="94"/>
      <c r="F107" s="6"/>
      <c r="G107" s="6"/>
      <c r="H107" s="6"/>
      <c r="I107" s="6"/>
      <c r="L107" s="94" t="s">
        <v>270</v>
      </c>
      <c r="M107" s="94"/>
      <c r="N107" s="94"/>
      <c r="O107" s="94"/>
      <c r="P107" s="9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8" t="s">
        <v>264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265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>
      <c r="B121" s="43" t="s">
        <v>171</v>
      </c>
      <c r="C121" s="16"/>
      <c r="D121" s="16"/>
      <c r="E121" s="15"/>
      <c r="F121" s="152">
        <f>ROUND('DRIs DATA'!F26/'DRIs DATA'!C26*100,2)</f>
        <v>42.78</v>
      </c>
      <c r="G121" s="152"/>
      <c r="H121" s="154" t="s">
        <v>166</v>
      </c>
      <c r="I121" s="154"/>
      <c r="J121" s="155"/>
      <c r="L121" s="42" t="s">
        <v>171</v>
      </c>
      <c r="M121" s="20"/>
      <c r="N121" s="20"/>
      <c r="O121" s="23"/>
      <c r="P121" s="6"/>
      <c r="Q121" s="58">
        <f>ROUND('DRIs DATA'!AH26/'DRIs DATA'!AE26*100,2)</f>
        <v>39.44</v>
      </c>
      <c r="R121" s="154" t="s">
        <v>166</v>
      </c>
      <c r="S121" s="154"/>
      <c r="T121" s="15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3" t="s">
        <v>174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269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5.75" thickBot="1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7" t="s">
        <v>262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263</v>
      </c>
      <c r="P130" s="128"/>
      <c r="Q130" s="128"/>
      <c r="R130" s="128"/>
      <c r="S130" s="128"/>
      <c r="T130" s="129"/>
    </row>
    <row r="131" spans="2:21" ht="18" customHeight="1" thickBot="1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7" t="s">
        <v>194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4" t="s">
        <v>177</v>
      </c>
      <c r="C158" s="94"/>
      <c r="D158" s="94"/>
      <c r="E158" s="6"/>
      <c r="F158" s="6"/>
      <c r="G158" s="6"/>
      <c r="H158" s="6"/>
      <c r="I158" s="6"/>
      <c r="L158" s="94" t="s">
        <v>178</v>
      </c>
      <c r="M158" s="94"/>
      <c r="N158" s="9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8" t="s">
        <v>266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176</v>
      </c>
      <c r="M171" s="109"/>
      <c r="N171" s="109"/>
      <c r="O171" s="109"/>
      <c r="P171" s="109"/>
      <c r="Q171" s="109"/>
      <c r="R171" s="109"/>
      <c r="S171" s="110"/>
    </row>
    <row r="172" spans="2:19" ht="18" customHeight="1">
      <c r="B172" s="42" t="s">
        <v>171</v>
      </c>
      <c r="C172" s="20"/>
      <c r="D172" s="20"/>
      <c r="E172" s="6"/>
      <c r="F172" s="152">
        <f>ROUND('DRIs DATA'!F36/'DRIs DATA'!C36*100,2)</f>
        <v>30.19</v>
      </c>
      <c r="G172" s="152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103.4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3" t="s">
        <v>185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187</v>
      </c>
      <c r="M174" s="134"/>
      <c r="N174" s="134"/>
      <c r="O174" s="134"/>
      <c r="P174" s="134"/>
      <c r="Q174" s="134"/>
      <c r="R174" s="134"/>
      <c r="S174" s="135"/>
    </row>
    <row r="175" spans="2:19" ht="18" customHeight="1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>
      <c r="B183" s="94" t="s">
        <v>179</v>
      </c>
      <c r="C183" s="94"/>
      <c r="D183" s="9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8" t="s">
        <v>267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>
      <c r="B197" s="42" t="s">
        <v>171</v>
      </c>
      <c r="C197" s="20"/>
      <c r="D197" s="20"/>
      <c r="E197" s="6"/>
      <c r="F197" s="152">
        <f>ROUND('DRIs DATA'!F46/'DRIs DATA'!C46*100,2)</f>
        <v>51</v>
      </c>
      <c r="G197" s="152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3" t="s">
        <v>186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>
      <c r="K205" s="10"/>
    </row>
    <row r="206" spans="2:20" ht="18" customHeight="1">
      <c r="B206" s="127" t="s">
        <v>195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3" t="s">
        <v>188</v>
      </c>
      <c r="C209" s="153"/>
      <c r="D209" s="153"/>
      <c r="E209" s="153"/>
      <c r="F209" s="153"/>
      <c r="G209" s="153"/>
      <c r="H209" s="153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>
      <c r="B210" s="139" t="s">
        <v>190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2020-12-14T05:38:05Z</dcterms:modified>
</cp:coreProperties>
</file>