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<sst xmlns="http://schemas.openxmlformats.org/spreadsheetml/2006/main" count="692" uniqueCount="348">
  <si>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</si>
  <si>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</si>
  <si>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</si>
  <si>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</si>
  <si>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</si>
  <si>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</si>
  <si>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</si>
  <si>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</si>
  <si>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</si>
  <si>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</si>
  <si>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</si>
  <si>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</si>
  <si>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</si>
  <si>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</si>
  <si>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</si>
  <si>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</si>
  <si>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</si>
  <si>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</si>
  <si>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</si>
  <si>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</si>
  <si>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</si>
  <si>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</si>
  <si>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</si>
  <si>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</si>
  <si>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</si>
  <si>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</si>
  <si>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</si>
  <si>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</si>
  <si>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</si>
  <si>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</si>
  <si>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</si>
  <si>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</si>
  <si>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</si>
  <si>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</si>
  <si>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</si>
  <si>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</si>
  <si>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</si>
  <si>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</si>
  <si>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</si>
  <si>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</si>
  <si>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</si>
  <si>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</si>
  <si>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</si>
  <si>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</si>
  <si>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</si>
  <si>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</si>
  <si>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</si>
  <si>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</si>
  <si>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</si>
  <si>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</si>
  <si>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</si>
  <si>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</si>
  <si>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</si>
  <si>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</si>
  <si>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</si>
  <si>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</si>
  <si>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</si>
  <si>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</si>
  <si>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</si>
  <si>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</si>
  <si>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</si>
  <si>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</si>
  <si>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</si>
  <si>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</si>
  <si>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</si>
  <si>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</si>
  <si>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</si>
  <si>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</si>
  <si>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</si>
  <si>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</si>
  <si>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</si>
  <si>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</si>
  <si>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</si>
  <si>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</si>
  <si>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</si>
  <si>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</si>
  <si>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</si>
  <si>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</si>
  <si>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</si>
  <si>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</si>
  <si>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</si>
  <si>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</si>
  <si>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</si>
  <si>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</si>
  <si>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</si>
  <si>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</si>
  <si>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</si>
  <si>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</si>
  <si>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</si>
  <si>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</si>
  <si>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</si>
  <si>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</si>
  <si>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</si>
  <si>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</si>
  <si>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</si>
  <si>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</si>
  <si>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</si>
  <si>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</si>
  <si>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</si>
  <si>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</si>
  <si>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</si>
  <si>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</si>
  <si>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</si>
  <si>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</si>
  <si>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</si>
  <si>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</si>
  <si>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</si>
  <si>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</si>
  <si>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</si>
  <si>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</si>
  <si>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</si>
  <si>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</si>
  <si>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</si>
  <si>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</si>
  <si>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</si>
  <si>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</si>
  <si>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</si>
  <si>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</si>
  <si>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</si>
  <si>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</si>
  <si>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</si>
  <si>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</si>
  <si>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</si>
  <si>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</si>
  <si>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</si>
  <si>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</si>
  <si>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</si>
  <si>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</si>
  <si>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</si>
  <si>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</si>
  <si>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</si>
  <si>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</si>
  <si>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</si>
  <si>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</si>
  <si>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</si>
  <si>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</si>
  <si>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</si>
  <si>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</si>
  <si>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</si>
  <si>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</si>
  <si>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</si>
  <si>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</si>
  <si>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</si>
  <si>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</si>
  <si>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</si>
  <si>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</si>
  <si>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</si>
  <si>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</si>
  <si>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</si>
  <si>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</si>
  <si>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</si>
  <si>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</si>
  <si>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</si>
  <si>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</si>
  <si>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</si>
  <si>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</si>
  <si>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</si>
  <si>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</si>
  <si>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</si>
  <si>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</si>
  <si>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</si>
  <si>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</si>
  <si>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</si>
  <si>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</si>
  <si>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</si>
  <si>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</si>
  <si>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</si>
  <si>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</si>
  <si>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</si>
  <si>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</si>
  <si>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</si>
  <si>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</si>
  <si>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</si>
  <si>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</si>
  <si>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</si>
  <si>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</si>
  <si>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</si>
  <si>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</si>
  <si>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</si>
  <si>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</si>
  <si>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</si>
  <si>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</si>
  <si>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</si>
  <si>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</si>
  <si>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</si>
  <si>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</si>
  <si>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</si>
  <si>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</si>
  <si>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</si>
  <si>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</si>
  <si>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</si>
  <si>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</si>
  <si>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</si>
  <si>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</si>
  <si>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</si>
  <si>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</si>
  <si>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</si>
  <si>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</si>
  <si>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</si>
  <si>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</si>
  <si>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</si>
  <si>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</si>
  <si>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</si>
  <si>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</si>
  <si>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</si>
  <si>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</si>
  <si>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</si>
  <si>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</si>
  <si>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</si>
  <si>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</si>
  <si>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</si>
  <si>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</si>
  <si>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</si>
  <si>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</si>
  <si>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</si>
  <si>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</si>
  <si>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</si>
  <si>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</si>
  <si>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</si>
  <si>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</si>
  <si>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</si>
  <si>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</si>
  <si>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</si>
  <si>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</si>
  <si>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</si>
  <si>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</si>
  <si>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</si>
  <si>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</si>
  <si>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</si>
  <si>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</si>
  <si>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</si>
  <si>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</si>
  <si>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</si>
  <si>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</si>
  <si>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</si>
  <si>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</si>
  <si>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</si>
  <si>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</si>
  <si>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</si>
  <si>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</si>
  <si>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</si>
  <si>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</si>
  <si>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</si>
  <si>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</si>
  <si>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</si>
  <si>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</si>
  <si>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</si>
  <si>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</si>
  <si>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</si>
  <si>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</si>
  <si>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</si>
  <si>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</si>
  <si>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</si>
  <si>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</si>
  <si>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</si>
  <si>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</si>
  <si>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</si>
  <si>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</si>
  <si>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</si>
  <si>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</si>
  <si>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</si>
  <si>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</si>
  <si>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</si>
  <si>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</si>
  <si>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</si>
  <si>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</si>
  <si>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</si>
  <si>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</si>
  <si>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</si>
  <si>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</si>
  <si>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</si>
  <si>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</si>
  <si>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</si>
  <si>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</si>
  <si>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</si>
  <si>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</si>
  <si>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식이섬유</t>
    <phoneticPr fontId="1" type="noConversion"/>
  </si>
  <si>
    <t>적정비율(최소)</t>
    <phoneticPr fontId="1" type="noConversion"/>
  </si>
  <si>
    <t>단백질(g/일)</t>
    <phoneticPr fontId="1" type="noConversion"/>
  </si>
  <si>
    <t>비타민A</t>
    <phoneticPr fontId="1" type="noConversion"/>
  </si>
  <si>
    <t>비타민C</t>
    <phoneticPr fontId="1" type="noConversion"/>
  </si>
  <si>
    <t>비오틴</t>
    <phoneticPr fontId="1" type="noConversion"/>
  </si>
  <si>
    <t>충분섭취량</t>
    <phoneticPr fontId="1" type="noConversion"/>
  </si>
  <si>
    <t>다량 무기질</t>
    <phoneticPr fontId="1" type="noConversion"/>
  </si>
  <si>
    <t>마그네슘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</si>
  <si>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</si>
  <si>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</si>
  <si>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</si>
  <si>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에너지(kcal)</t>
    <phoneticPr fontId="1" type="noConversion"/>
  </si>
  <si>
    <t>필요추정량</t>
    <phoneticPr fontId="1" type="noConversion"/>
  </si>
  <si>
    <t>적정비율(최대)</t>
    <phoneticPr fontId="1" type="noConversion"/>
  </si>
  <si>
    <t>비타민K</t>
    <phoneticPr fontId="1" type="noConversion"/>
  </si>
  <si>
    <t>티아민</t>
    <phoneticPr fontId="1" type="noConversion"/>
  </si>
  <si>
    <t>미량 무기질</t>
    <phoneticPr fontId="1" type="noConversion"/>
  </si>
  <si>
    <t>아연</t>
    <phoneticPr fontId="1" type="noConversion"/>
  </si>
  <si>
    <t>섭취비율</t>
    <phoneticPr fontId="1" type="noConversion"/>
  </si>
  <si>
    <t>비타민E</t>
    <phoneticPr fontId="1" type="noConversion"/>
  </si>
  <si>
    <t>섭취량</t>
    <phoneticPr fontId="1" type="noConversion"/>
  </si>
  <si>
    <t>H1900415</t>
  </si>
  <si>
    <t>김기홍</t>
  </si>
  <si>
    <t>M</t>
  </si>
  <si>
    <t>정보</t>
    <phoneticPr fontId="1" type="noConversion"/>
  </si>
  <si>
    <t>(설문지 : FFQ 95문항 설문지, 사용자 : 김기홍, ID : H1900415)</t>
  </si>
  <si>
    <t>출력시각</t>
    <phoneticPr fontId="1" type="noConversion"/>
  </si>
  <si>
    <t>2020년 12월 17일 14:33:48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</si>
  <si>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</si>
  <si>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</si>
  <si>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</si>
  <si>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</si>
  <si>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</si>
  <si>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</si>
  <si>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</si>
  <si>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</si>
  <si>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</si>
  <si>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</si>
  <si>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</si>
  <si>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</si>
  <si>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</si>
  <si>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식이섬유(g/일)</t>
    <phoneticPr fontId="1" type="noConversion"/>
  </si>
  <si>
    <t>지용성 비타민</t>
    <phoneticPr fontId="1" type="noConversion"/>
  </si>
  <si>
    <t>비타민D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</si>
  <si>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</si>
  <si>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</si>
  <si>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</si>
  <si>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</si>
  <si>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</si>
  <si>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</si>
  <si>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</si>
  <si>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</si>
  <si>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</si>
  <si>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권장섭취량</t>
    <phoneticPr fontId="1" type="noConversion"/>
  </si>
  <si>
    <t>평균필요량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</si>
  <si>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</si>
  <si>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</si>
  <si>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</si>
  <si>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</si>
  <si>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상한섭취량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</si>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</sst>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106.84813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79304"/>
        <c:axId val="523273032"/>
      </c:barChart>
      <c:catAx>
        <c:axId val="52327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73032"/>
        <c:crosses val="autoZero"/>
        <c:auto val="1"/>
        <c:lblAlgn val="ctr"/>
        <c:lblOffset val="100"/>
        <c:noMultiLvlLbl val="0"/>
      </c:catAx>
      <c:valAx>
        <c:axId val="52327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7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5.0109399999999997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83616"/>
        <c:axId val="523287144"/>
      </c:barChart>
      <c:catAx>
        <c:axId val="5232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87144"/>
        <c:crosses val="autoZero"/>
        <c:auto val="1"/>
        <c:lblAlgn val="ctr"/>
        <c:lblOffset val="100"/>
        <c:noMultiLvlLbl val="0"/>
      </c:catAx>
      <c:valAx>
        <c:axId val="52328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1.4941002999999999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0584"/>
        <c:axId val="527232936"/>
      </c:barChart>
      <c:catAx>
        <c:axId val="52723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2936"/>
        <c:crosses val="autoZero"/>
        <c:auto val="1"/>
        <c:lblAlgn val="ctr"/>
        <c:lblOffset val="100"/>
        <c:noMultiLvlLbl val="0"/>
      </c:catAx>
      <c:valAx>
        <c:axId val="5272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2071.7446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29800"/>
        <c:axId val="527239208"/>
      </c:barChart>
      <c:catAx>
        <c:axId val="52722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9208"/>
        <c:crosses val="autoZero"/>
        <c:auto val="1"/>
        <c:lblAlgn val="ctr"/>
        <c:lblOffset val="100"/>
        <c:noMultiLvlLbl val="0"/>
      </c:catAx>
      <c:valAx>
        <c:axId val="52723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2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4487.2889999999998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6072"/>
        <c:axId val="527236856"/>
      </c:barChart>
      <c:catAx>
        <c:axId val="52723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6856"/>
        <c:crosses val="autoZero"/>
        <c:auto val="1"/>
        <c:lblAlgn val="ctr"/>
        <c:lblOffset val="100"/>
        <c:noMultiLvlLbl val="0"/>
      </c:catAx>
      <c:valAx>
        <c:axId val="527236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895.84230000000002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41168"/>
        <c:axId val="527239992"/>
      </c:barChart>
      <c:catAx>
        <c:axId val="52724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9992"/>
        <c:crosses val="autoZero"/>
        <c:auto val="1"/>
        <c:lblAlgn val="ctr"/>
        <c:lblOffset val="100"/>
        <c:noMultiLvlLbl val="0"/>
      </c:catAx>
      <c:valAx>
        <c:axId val="52723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4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116.129814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8424"/>
        <c:axId val="527239600"/>
      </c:barChart>
      <c:catAx>
        <c:axId val="5272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9600"/>
        <c:crosses val="autoZero"/>
        <c:auto val="1"/>
        <c:lblAlgn val="ctr"/>
        <c:lblOffset val="100"/>
        <c:noMultiLvlLbl val="0"/>
      </c:catAx>
      <c:valAx>
        <c:axId val="52723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16.443439999999999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0976"/>
        <c:axId val="527237640"/>
      </c:barChart>
      <c:catAx>
        <c:axId val="52723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7640"/>
        <c:crosses val="autoZero"/>
        <c:auto val="1"/>
        <c:lblAlgn val="ctr"/>
        <c:lblOffset val="100"/>
        <c:noMultiLvlLbl val="0"/>
      </c:catAx>
      <c:valAx>
        <c:axId val="527237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704.17633000000001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0192"/>
        <c:axId val="527240776"/>
      </c:barChart>
      <c:catAx>
        <c:axId val="52723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40776"/>
        <c:crosses val="autoZero"/>
        <c:auto val="1"/>
        <c:lblAlgn val="ctr"/>
        <c:lblOffset val="100"/>
        <c:noMultiLvlLbl val="0"/>
      </c:catAx>
      <c:valAx>
        <c:axId val="527240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2.0284983999999999E-2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43912"/>
        <c:axId val="527242344"/>
      </c:barChart>
      <c:catAx>
        <c:axId val="5272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42344"/>
        <c:crosses val="autoZero"/>
        <c:auto val="1"/>
        <c:lblAlgn val="ctr"/>
        <c:lblOffset val="100"/>
        <c:noMultiLvlLbl val="0"/>
      </c:catAx>
      <c:valAx>
        <c:axId val="52724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4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3.9119364999999999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43520"/>
        <c:axId val="527244696"/>
      </c:barChart>
      <c:catAx>
        <c:axId val="52724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44696"/>
        <c:crosses val="autoZero"/>
        <c:auto val="1"/>
        <c:lblAlgn val="ctr"/>
        <c:lblOffset val="100"/>
        <c:noMultiLvlLbl val="0"/>
      </c:catAx>
      <c:valAx>
        <c:axId val="52724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25.034376000000002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74208"/>
        <c:axId val="523281264"/>
      </c:barChart>
      <c:catAx>
        <c:axId val="52327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81264"/>
        <c:crosses val="autoZero"/>
        <c:auto val="1"/>
        <c:lblAlgn val="ctr"/>
        <c:lblOffset val="100"/>
        <c:noMultiLvlLbl val="0"/>
      </c:catAx>
      <c:valAx>
        <c:axId val="523281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7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314.06540000000001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41560"/>
        <c:axId val="527244304"/>
      </c:barChart>
      <c:catAx>
        <c:axId val="52724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44304"/>
        <c:crosses val="autoZero"/>
        <c:auto val="1"/>
        <c:lblAlgn val="ctr"/>
        <c:lblOffset val="100"/>
        <c:noMultiLvlLbl val="0"/>
      </c:catAx>
      <c:valAx>
        <c:axId val="52724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4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130.69364999999999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570144"/>
        <c:axId val="521568184"/>
      </c:barChart>
      <c:catAx>
        <c:axId val="52157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68184"/>
        <c:crosses val="autoZero"/>
        <c:auto val="1"/>
        <c:lblAlgn val="ctr"/>
        <c:lblOffset val="100"/>
        <c:noMultiLvlLbl val="0"/>
      </c:catAx>
      <c:valAx>
        <c:axId val="52156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5.4119999999999999</c:v>
                </c:pt>
                <c:pt idx="1">
                  <c:v>9.6709999999999994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574456"/>
        <c:axId val="521577984"/>
      </c:barChart>
      <c:catAx>
        <c:axId val="5215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77984"/>
        <c:crosses val="autoZero"/>
        <c:auto val="1"/>
        <c:lblAlgn val="ctr"/>
        <c:lblOffset val="100"/>
        <c:noMultiLvlLbl val="0"/>
      </c:catAx>
      <c:valAx>
        <c:axId val="52157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7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30.431584999999998</c:v>
                </c:pt>
                <c:pt idx="1">
                  <c:v>22.742556</c:v>
                </c:pt>
                <c:pt idx="2">
                  <c:v>15.603923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772.09685999999999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572104"/>
        <c:axId val="521574848"/>
      </c:barChart>
      <c:catAx>
        <c:axId val="52157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74848"/>
        <c:crosses val="autoZero"/>
        <c:auto val="1"/>
        <c:lblAlgn val="ctr"/>
        <c:lblOffset val="100"/>
        <c:noMultiLvlLbl val="0"/>
      </c:catAx>
      <c:valAx>
        <c:axId val="521574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7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19.371106999999999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575240"/>
        <c:axId val="521578376"/>
      </c:barChart>
      <c:catAx>
        <c:axId val="52157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78376"/>
        <c:crosses val="autoZero"/>
        <c:auto val="1"/>
        <c:lblAlgn val="ctr"/>
        <c:lblOffset val="100"/>
        <c:noMultiLvlLbl val="0"/>
      </c:catAx>
      <c:valAx>
        <c:axId val="52157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7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70.42</c:v>
                </c:pt>
                <c:pt idx="1">
                  <c:v>12.317</c:v>
                </c:pt>
                <c:pt idx="2">
                  <c:v>17.263000000000002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579944"/>
        <c:axId val="521568576"/>
      </c:barChart>
      <c:catAx>
        <c:axId val="52157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68576"/>
        <c:crosses val="autoZero"/>
        <c:auto val="1"/>
        <c:lblAlgn val="ctr"/>
        <c:lblOffset val="100"/>
        <c:noMultiLvlLbl val="0"/>
      </c:catAx>
      <c:valAx>
        <c:axId val="52156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7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2880.5268999999998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568968"/>
        <c:axId val="521569360"/>
      </c:barChart>
      <c:catAx>
        <c:axId val="52156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69360"/>
        <c:crosses val="autoZero"/>
        <c:auto val="1"/>
        <c:lblAlgn val="ctr"/>
        <c:lblOffset val="100"/>
        <c:noMultiLvlLbl val="0"/>
      </c:catAx>
      <c:valAx>
        <c:axId val="521569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6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85.130080000000007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581120"/>
        <c:axId val="521581512"/>
      </c:barChart>
      <c:catAx>
        <c:axId val="52158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81512"/>
        <c:crosses val="autoZero"/>
        <c:auto val="1"/>
        <c:lblAlgn val="ctr"/>
        <c:lblOffset val="100"/>
        <c:noMultiLvlLbl val="0"/>
      </c:catAx>
      <c:valAx>
        <c:axId val="521581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8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1272.3385000000001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581904"/>
        <c:axId val="521582296"/>
      </c:barChart>
      <c:catAx>
        <c:axId val="52158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82296"/>
        <c:crosses val="autoZero"/>
        <c:auto val="1"/>
        <c:lblAlgn val="ctr"/>
        <c:lblOffset val="100"/>
        <c:noMultiLvlLbl val="0"/>
      </c:catAx>
      <c:valAx>
        <c:axId val="52158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8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10.782863000000001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82832"/>
        <c:axId val="523277344"/>
      </c:barChart>
      <c:catAx>
        <c:axId val="52328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77344"/>
        <c:crosses val="autoZero"/>
        <c:auto val="1"/>
        <c:lblAlgn val="ctr"/>
        <c:lblOffset val="100"/>
        <c:noMultiLvlLbl val="0"/>
      </c:catAx>
      <c:valAx>
        <c:axId val="52327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8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6715.1970000000001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580728"/>
        <c:axId val="521583080"/>
      </c:barChart>
      <c:catAx>
        <c:axId val="52158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83080"/>
        <c:crosses val="autoZero"/>
        <c:auto val="1"/>
        <c:lblAlgn val="ctr"/>
        <c:lblOffset val="100"/>
        <c:noMultiLvlLbl val="0"/>
      </c:catAx>
      <c:valAx>
        <c:axId val="52158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8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17.203724000000001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064"/>
        <c:axId val="486919712"/>
      </c:barChart>
      <c:catAx>
        <c:axId val="48692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712"/>
        <c:crosses val="autoZero"/>
        <c:auto val="1"/>
        <c:lblAlgn val="ctr"/>
        <c:lblOffset val="100"/>
        <c:noMultiLvlLbl val="0"/>
      </c:catAx>
      <c:valAx>
        <c:axId val="48691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2.0573635000000001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144"/>
        <c:axId val="486916576"/>
      </c:barChart>
      <c:catAx>
        <c:axId val="48691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6576"/>
        <c:crosses val="autoZero"/>
        <c:auto val="1"/>
        <c:lblAlgn val="ctr"/>
        <c:lblOffset val="100"/>
        <c:noMultiLvlLbl val="0"/>
      </c:catAx>
      <c:valAx>
        <c:axId val="48691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230.64572000000001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79696"/>
        <c:axId val="523280088"/>
      </c:barChart>
      <c:catAx>
        <c:axId val="52327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80088"/>
        <c:crosses val="autoZero"/>
        <c:auto val="1"/>
        <c:lblAlgn val="ctr"/>
        <c:lblOffset val="100"/>
        <c:noMultiLvlLbl val="0"/>
      </c:catAx>
      <c:valAx>
        <c:axId val="52328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7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2.6267865000000001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82440"/>
        <c:axId val="523283224"/>
      </c:barChart>
      <c:catAx>
        <c:axId val="5232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83224"/>
        <c:crosses val="autoZero"/>
        <c:auto val="1"/>
        <c:lblAlgn val="ctr"/>
        <c:lblOffset val="100"/>
        <c:noMultiLvlLbl val="0"/>
      </c:catAx>
      <c:valAx>
        <c:axId val="523283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20.456116000000002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84008"/>
        <c:axId val="523274992"/>
      </c:barChart>
      <c:catAx>
        <c:axId val="52328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74992"/>
        <c:crosses val="autoZero"/>
        <c:auto val="1"/>
        <c:lblAlgn val="ctr"/>
        <c:lblOffset val="100"/>
        <c:noMultiLvlLbl val="0"/>
      </c:catAx>
      <c:valAx>
        <c:axId val="52327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8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2.0573635000000001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77736"/>
        <c:axId val="523274600"/>
      </c:barChart>
      <c:catAx>
        <c:axId val="52327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74600"/>
        <c:crosses val="autoZero"/>
        <c:auto val="1"/>
        <c:lblAlgn val="ctr"/>
        <c:lblOffset val="100"/>
        <c:noMultiLvlLbl val="0"/>
      </c:catAx>
      <c:valAx>
        <c:axId val="52327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7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638.52202999999997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73424"/>
        <c:axId val="523278128"/>
      </c:barChart>
      <c:catAx>
        <c:axId val="52327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78128"/>
        <c:crosses val="autoZero"/>
        <c:auto val="1"/>
        <c:lblAlgn val="ctr"/>
        <c:lblOffset val="100"/>
        <c:noMultiLvlLbl val="0"/>
      </c:catAx>
      <c:valAx>
        <c:axId val="52327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7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14.68276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285968"/>
        <c:axId val="523286752"/>
      </c:barChart>
      <c:catAx>
        <c:axId val="52328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286752"/>
        <c:crosses val="autoZero"/>
        <c:auto val="1"/>
        <c:lblAlgn val="ctr"/>
        <c:lblOffset val="100"/>
        <c:noMultiLvlLbl val="0"/>
      </c:catAx>
      <c:valAx>
        <c:axId val="52328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28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김기홍, ID : H1900415)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14:33:48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2880.5268999999998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106.84813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25.034376000000002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70.42</v>
      </c>
      <c r="G8" s="59">
        <f>'DRIs DATA 입력'!G8</f>
        <v>12.317</v>
      </c>
      <c r="H8" s="59">
        <f>'DRIs DATA 입력'!H8</f>
        <v>17.263000000000002</v>
      </c>
      <c r="I8" s="46"/>
      <c r="J8" s="59" t="s">
        <v>216</v>
      </c>
      <c r="K8" s="59">
        <f>'DRIs DATA 입력'!K8</f>
        <v>5.4119999999999999</v>
      </c>
      <c r="L8" s="59">
        <f>'DRIs DATA 입력'!L8</f>
        <v>9.6709999999999994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772.09685999999999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19.371106999999999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10.782863000000001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230.64572000000001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85.130080000000007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2.7621831999999999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2.6267865000000001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20.456116000000002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2.0573635000000001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638.52202999999997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14.68276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5.0109399999999997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1.4941002999999999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1272.3385000000001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2071.7446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6715.1970000000001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4487.2889999999998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895.84230000000002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116.129814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17.203724000000001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16.443439999999999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704.17633000000001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2.0284983999999999E-2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3.9119364999999999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314.06540000000001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130.69364999999999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32" sqref="U32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301</v>
      </c>
      <c r="B1" s="62" t="s">
        <v>302</v>
      </c>
      <c r="G1" s="63" t="s">
        <v>303</v>
      </c>
      <c r="H1" s="62" t="s">
        <v>304</v>
      </c>
    </row>
    <row r="3" spans="1:27" x14ac:dyDescent="0.3">
      <c r="A3" s="69" t="s">
        <v>305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288</v>
      </c>
      <c r="B4" s="68"/>
      <c r="C4" s="68"/>
      <c r="E4" s="70" t="s">
        <v>306</v>
      </c>
      <c r="F4" s="71"/>
      <c r="G4" s="71"/>
      <c r="H4" s="72"/>
      <c r="J4" s="70" t="s">
        <v>307</v>
      </c>
      <c r="K4" s="71"/>
      <c r="L4" s="72"/>
      <c r="N4" s="68" t="s">
        <v>308</v>
      </c>
      <c r="O4" s="68"/>
      <c r="P4" s="68"/>
      <c r="Q4" s="68"/>
      <c r="R4" s="68"/>
      <c r="S4" s="68"/>
      <c r="U4" s="68" t="s">
        <v>276</v>
      </c>
      <c r="V4" s="68"/>
      <c r="W4" s="68"/>
      <c r="X4" s="68"/>
      <c r="Y4" s="68"/>
      <c r="Z4" s="68"/>
    </row>
    <row r="5" spans="1:27" x14ac:dyDescent="0.3">
      <c r="A5" s="66"/>
      <c r="B5" s="66" t="s">
        <v>289</v>
      </c>
      <c r="C5" s="66" t="s">
        <v>309</v>
      </c>
      <c r="E5" s="66"/>
      <c r="F5" s="66" t="s">
        <v>50</v>
      </c>
      <c r="G5" s="66" t="s">
        <v>310</v>
      </c>
      <c r="H5" s="66" t="s">
        <v>46</v>
      </c>
      <c r="J5" s="66"/>
      <c r="K5" s="66" t="s">
        <v>311</v>
      </c>
      <c r="L5" s="66" t="s">
        <v>312</v>
      </c>
      <c r="N5" s="66"/>
      <c r="O5" s="66" t="s">
        <v>313</v>
      </c>
      <c r="P5" s="66" t="s">
        <v>314</v>
      </c>
      <c r="Q5" s="66" t="s">
        <v>282</v>
      </c>
      <c r="R5" s="66" t="s">
        <v>316</v>
      </c>
      <c r="S5" s="66" t="s">
        <v>297</v>
      </c>
      <c r="U5" s="66"/>
      <c r="V5" s="66" t="s">
        <v>313</v>
      </c>
      <c r="W5" s="66" t="s">
        <v>317</v>
      </c>
      <c r="X5" s="66" t="s">
        <v>282</v>
      </c>
      <c r="Y5" s="66" t="s">
        <v>315</v>
      </c>
      <c r="Z5" s="66" t="s">
        <v>297</v>
      </c>
    </row>
    <row r="6" spans="1:27" x14ac:dyDescent="0.3">
      <c r="A6" s="66" t="s">
        <v>288</v>
      </c>
      <c r="B6" s="66">
        <v>2200</v>
      </c>
      <c r="C6" s="66">
        <v>2880.5268999999998</v>
      </c>
      <c r="E6" s="66" t="s">
        <v>277</v>
      </c>
      <c r="F6" s="66">
        <v>55</v>
      </c>
      <c r="G6" s="66">
        <v>15</v>
      </c>
      <c r="H6" s="66">
        <v>7</v>
      </c>
      <c r="J6" s="66" t="s">
        <v>277</v>
      </c>
      <c r="K6" s="66">
        <v>0.1</v>
      </c>
      <c r="L6" s="66">
        <v>4</v>
      </c>
      <c r="N6" s="66" t="s">
        <v>278</v>
      </c>
      <c r="O6" s="66">
        <v>50</v>
      </c>
      <c r="P6" s="66">
        <v>60</v>
      </c>
      <c r="Q6" s="66">
        <v>0</v>
      </c>
      <c r="R6" s="66">
        <v>0</v>
      </c>
      <c r="S6" s="66">
        <v>106.84813</v>
      </c>
      <c r="U6" s="66" t="s">
        <v>318</v>
      </c>
      <c r="V6" s="66">
        <v>0</v>
      </c>
      <c r="W6" s="66">
        <v>0</v>
      </c>
      <c r="X6" s="66">
        <v>25</v>
      </c>
      <c r="Y6" s="66">
        <v>0</v>
      </c>
      <c r="Z6" s="66">
        <v>25.034376000000002</v>
      </c>
    </row>
    <row r="7" spans="1:27" x14ac:dyDescent="0.3">
      <c r="E7" s="66" t="s">
        <v>290</v>
      </c>
      <c r="F7" s="66">
        <v>65</v>
      </c>
      <c r="G7" s="66">
        <v>30</v>
      </c>
      <c r="H7" s="66">
        <v>20</v>
      </c>
      <c r="J7" s="66" t="s">
        <v>290</v>
      </c>
      <c r="K7" s="66">
        <v>1</v>
      </c>
      <c r="L7" s="66">
        <v>10</v>
      </c>
    </row>
    <row r="8" spans="1:27" x14ac:dyDescent="0.3">
      <c r="E8" s="66" t="s">
        <v>295</v>
      </c>
      <c r="F8" s="66">
        <v>70.42</v>
      </c>
      <c r="G8" s="66">
        <v>12.317</v>
      </c>
      <c r="H8" s="66">
        <v>17.263000000000002</v>
      </c>
      <c r="J8" s="66" t="s">
        <v>295</v>
      </c>
      <c r="K8" s="66">
        <v>5.4119999999999999</v>
      </c>
      <c r="L8" s="66">
        <v>9.6709999999999994</v>
      </c>
    </row>
    <row r="13" spans="1:27" x14ac:dyDescent="0.3">
      <c r="A13" s="67" t="s">
        <v>319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279</v>
      </c>
      <c r="B14" s="68"/>
      <c r="C14" s="68"/>
      <c r="D14" s="68"/>
      <c r="E14" s="68"/>
      <c r="F14" s="68"/>
      <c r="H14" s="68" t="s">
        <v>296</v>
      </c>
      <c r="I14" s="68"/>
      <c r="J14" s="68"/>
      <c r="K14" s="68"/>
      <c r="L14" s="68"/>
      <c r="M14" s="68"/>
      <c r="O14" s="68" t="s">
        <v>320</v>
      </c>
      <c r="P14" s="68"/>
      <c r="Q14" s="68"/>
      <c r="R14" s="68"/>
      <c r="S14" s="68"/>
      <c r="T14" s="68"/>
      <c r="V14" s="68" t="s">
        <v>291</v>
      </c>
      <c r="W14" s="68"/>
      <c r="X14" s="68"/>
      <c r="Y14" s="68"/>
      <c r="Z14" s="68"/>
      <c r="AA14" s="68"/>
    </row>
    <row r="15" spans="1:27" x14ac:dyDescent="0.3">
      <c r="A15" s="66"/>
      <c r="B15" s="66" t="s">
        <v>313</v>
      </c>
      <c r="C15" s="66" t="s">
        <v>314</v>
      </c>
      <c r="D15" s="66" t="s">
        <v>282</v>
      </c>
      <c r="E15" s="66" t="s">
        <v>315</v>
      </c>
      <c r="F15" s="66" t="s">
        <v>297</v>
      </c>
      <c r="H15" s="66"/>
      <c r="I15" s="66" t="s">
        <v>313</v>
      </c>
      <c r="J15" s="66" t="s">
        <v>314</v>
      </c>
      <c r="K15" s="66" t="s">
        <v>321</v>
      </c>
      <c r="L15" s="66" t="s">
        <v>316</v>
      </c>
      <c r="M15" s="66" t="s">
        <v>297</v>
      </c>
      <c r="O15" s="66"/>
      <c r="P15" s="66" t="s">
        <v>313</v>
      </c>
      <c r="Q15" s="66" t="s">
        <v>314</v>
      </c>
      <c r="R15" s="66" t="s">
        <v>282</v>
      </c>
      <c r="S15" s="66" t="s">
        <v>315</v>
      </c>
      <c r="T15" s="66" t="s">
        <v>297</v>
      </c>
      <c r="V15" s="66"/>
      <c r="W15" s="66" t="s">
        <v>313</v>
      </c>
      <c r="X15" s="66" t="s">
        <v>314</v>
      </c>
      <c r="Y15" s="66" t="s">
        <v>282</v>
      </c>
      <c r="Z15" s="66" t="s">
        <v>315</v>
      </c>
      <c r="AA15" s="66" t="s">
        <v>297</v>
      </c>
    </row>
    <row r="16" spans="1:27" x14ac:dyDescent="0.3">
      <c r="A16" s="66" t="s">
        <v>322</v>
      </c>
      <c r="B16" s="66">
        <v>530</v>
      </c>
      <c r="C16" s="66">
        <v>750</v>
      </c>
      <c r="D16" s="66">
        <v>0</v>
      </c>
      <c r="E16" s="66">
        <v>3000</v>
      </c>
      <c r="F16" s="66">
        <v>772.09685999999999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19.371106999999999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10.782863000000001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230.64572000000001</v>
      </c>
    </row>
    <row r="23" spans="1:62" x14ac:dyDescent="0.3">
      <c r="A23" s="67" t="s">
        <v>323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280</v>
      </c>
      <c r="B24" s="68"/>
      <c r="C24" s="68"/>
      <c r="D24" s="68"/>
      <c r="E24" s="68"/>
      <c r="F24" s="68"/>
      <c r="H24" s="68" t="s">
        <v>292</v>
      </c>
      <c r="I24" s="68"/>
      <c r="J24" s="68"/>
      <c r="K24" s="68"/>
      <c r="L24" s="68"/>
      <c r="M24" s="68"/>
      <c r="O24" s="68" t="s">
        <v>324</v>
      </c>
      <c r="P24" s="68"/>
      <c r="Q24" s="68"/>
      <c r="R24" s="68"/>
      <c r="S24" s="68"/>
      <c r="T24" s="68"/>
      <c r="V24" s="68" t="s">
        <v>325</v>
      </c>
      <c r="W24" s="68"/>
      <c r="X24" s="68"/>
      <c r="Y24" s="68"/>
      <c r="Z24" s="68"/>
      <c r="AA24" s="68"/>
      <c r="AC24" s="68" t="s">
        <v>326</v>
      </c>
      <c r="AD24" s="68"/>
      <c r="AE24" s="68"/>
      <c r="AF24" s="68"/>
      <c r="AG24" s="68"/>
      <c r="AH24" s="68"/>
      <c r="AJ24" s="68" t="s">
        <v>327</v>
      </c>
      <c r="AK24" s="68"/>
      <c r="AL24" s="68"/>
      <c r="AM24" s="68"/>
      <c r="AN24" s="68"/>
      <c r="AO24" s="68"/>
      <c r="AQ24" s="68" t="s">
        <v>328</v>
      </c>
      <c r="AR24" s="68"/>
      <c r="AS24" s="68"/>
      <c r="AT24" s="68"/>
      <c r="AU24" s="68"/>
      <c r="AV24" s="68"/>
      <c r="AX24" s="68" t="s">
        <v>329</v>
      </c>
      <c r="AY24" s="68"/>
      <c r="AZ24" s="68"/>
      <c r="BA24" s="68"/>
      <c r="BB24" s="68"/>
      <c r="BC24" s="68"/>
      <c r="BE24" s="68" t="s">
        <v>281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313</v>
      </c>
      <c r="C25" s="66" t="s">
        <v>314</v>
      </c>
      <c r="D25" s="66" t="s">
        <v>282</v>
      </c>
      <c r="E25" s="66" t="s">
        <v>315</v>
      </c>
      <c r="F25" s="66" t="s">
        <v>309</v>
      </c>
      <c r="H25" s="66"/>
      <c r="I25" s="66" t="s">
        <v>313</v>
      </c>
      <c r="J25" s="66" t="s">
        <v>314</v>
      </c>
      <c r="K25" s="66" t="s">
        <v>282</v>
      </c>
      <c r="L25" s="66" t="s">
        <v>315</v>
      </c>
      <c r="M25" s="66" t="s">
        <v>297</v>
      </c>
      <c r="O25" s="66"/>
      <c r="P25" s="66" t="s">
        <v>313</v>
      </c>
      <c r="Q25" s="66" t="s">
        <v>314</v>
      </c>
      <c r="R25" s="66" t="s">
        <v>282</v>
      </c>
      <c r="S25" s="66" t="s">
        <v>316</v>
      </c>
      <c r="T25" s="66" t="s">
        <v>297</v>
      </c>
      <c r="V25" s="66"/>
      <c r="W25" s="66" t="s">
        <v>313</v>
      </c>
      <c r="X25" s="66" t="s">
        <v>314</v>
      </c>
      <c r="Y25" s="66" t="s">
        <v>282</v>
      </c>
      <c r="Z25" s="66" t="s">
        <v>315</v>
      </c>
      <c r="AA25" s="66" t="s">
        <v>297</v>
      </c>
      <c r="AC25" s="66"/>
      <c r="AD25" s="66" t="s">
        <v>313</v>
      </c>
      <c r="AE25" s="66" t="s">
        <v>314</v>
      </c>
      <c r="AF25" s="66" t="s">
        <v>282</v>
      </c>
      <c r="AG25" s="66" t="s">
        <v>315</v>
      </c>
      <c r="AH25" s="66" t="s">
        <v>297</v>
      </c>
      <c r="AJ25" s="66"/>
      <c r="AK25" s="66" t="s">
        <v>313</v>
      </c>
      <c r="AL25" s="66" t="s">
        <v>314</v>
      </c>
      <c r="AM25" s="66" t="s">
        <v>282</v>
      </c>
      <c r="AN25" s="66" t="s">
        <v>315</v>
      </c>
      <c r="AO25" s="66" t="s">
        <v>297</v>
      </c>
      <c r="AQ25" s="66"/>
      <c r="AR25" s="66" t="s">
        <v>313</v>
      </c>
      <c r="AS25" s="66" t="s">
        <v>330</v>
      </c>
      <c r="AT25" s="66" t="s">
        <v>282</v>
      </c>
      <c r="AU25" s="66" t="s">
        <v>315</v>
      </c>
      <c r="AV25" s="66" t="s">
        <v>297</v>
      </c>
      <c r="AX25" s="66"/>
      <c r="AY25" s="66" t="s">
        <v>331</v>
      </c>
      <c r="AZ25" s="66" t="s">
        <v>314</v>
      </c>
      <c r="BA25" s="66" t="s">
        <v>282</v>
      </c>
      <c r="BB25" s="66" t="s">
        <v>315</v>
      </c>
      <c r="BC25" s="66" t="s">
        <v>297</v>
      </c>
      <c r="BE25" s="66"/>
      <c r="BF25" s="66" t="s">
        <v>313</v>
      </c>
      <c r="BG25" s="66" t="s">
        <v>314</v>
      </c>
      <c r="BH25" s="66" t="s">
        <v>321</v>
      </c>
      <c r="BI25" s="66" t="s">
        <v>315</v>
      </c>
      <c r="BJ25" s="66" t="s">
        <v>297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85.130080000000007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2.7621831999999999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2.6267865000000001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20.456116000000002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2.0573635000000001</v>
      </c>
      <c r="AJ26" s="66" t="s">
        <v>332</v>
      </c>
      <c r="AK26" s="66">
        <v>320</v>
      </c>
      <c r="AL26" s="66">
        <v>400</v>
      </c>
      <c r="AM26" s="66">
        <v>0</v>
      </c>
      <c r="AN26" s="66">
        <v>1000</v>
      </c>
      <c r="AO26" s="66">
        <v>638.52202999999997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14.68276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5.0109399999999997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1.4941002999999999</v>
      </c>
    </row>
    <row r="33" spans="1:68" x14ac:dyDescent="0.3">
      <c r="A33" s="67" t="s">
        <v>283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333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334</v>
      </c>
      <c r="W34" s="68"/>
      <c r="X34" s="68"/>
      <c r="Y34" s="68"/>
      <c r="Z34" s="68"/>
      <c r="AA34" s="68"/>
      <c r="AC34" s="68" t="s">
        <v>335</v>
      </c>
      <c r="AD34" s="68"/>
      <c r="AE34" s="68"/>
      <c r="AF34" s="68"/>
      <c r="AG34" s="68"/>
      <c r="AH34" s="68"/>
      <c r="AJ34" s="68" t="s">
        <v>284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313</v>
      </c>
      <c r="C35" s="66" t="s">
        <v>314</v>
      </c>
      <c r="D35" s="66" t="s">
        <v>321</v>
      </c>
      <c r="E35" s="66" t="s">
        <v>315</v>
      </c>
      <c r="F35" s="66" t="s">
        <v>309</v>
      </c>
      <c r="H35" s="66"/>
      <c r="I35" s="66" t="s">
        <v>313</v>
      </c>
      <c r="J35" s="66" t="s">
        <v>314</v>
      </c>
      <c r="K35" s="66" t="s">
        <v>282</v>
      </c>
      <c r="L35" s="66" t="s">
        <v>336</v>
      </c>
      <c r="M35" s="66" t="s">
        <v>297</v>
      </c>
      <c r="O35" s="66"/>
      <c r="P35" s="66" t="s">
        <v>313</v>
      </c>
      <c r="Q35" s="66" t="s">
        <v>314</v>
      </c>
      <c r="R35" s="66" t="s">
        <v>282</v>
      </c>
      <c r="S35" s="66" t="s">
        <v>315</v>
      </c>
      <c r="T35" s="66" t="s">
        <v>297</v>
      </c>
      <c r="V35" s="66"/>
      <c r="W35" s="66" t="s">
        <v>313</v>
      </c>
      <c r="X35" s="66" t="s">
        <v>314</v>
      </c>
      <c r="Y35" s="66" t="s">
        <v>282</v>
      </c>
      <c r="Z35" s="66" t="s">
        <v>315</v>
      </c>
      <c r="AA35" s="66" t="s">
        <v>297</v>
      </c>
      <c r="AC35" s="66"/>
      <c r="AD35" s="66" t="s">
        <v>313</v>
      </c>
      <c r="AE35" s="66" t="s">
        <v>314</v>
      </c>
      <c r="AF35" s="66" t="s">
        <v>282</v>
      </c>
      <c r="AG35" s="66" t="s">
        <v>315</v>
      </c>
      <c r="AH35" s="66" t="s">
        <v>309</v>
      </c>
      <c r="AJ35" s="66"/>
      <c r="AK35" s="66" t="s">
        <v>313</v>
      </c>
      <c r="AL35" s="66" t="s">
        <v>317</v>
      </c>
      <c r="AM35" s="66" t="s">
        <v>282</v>
      </c>
      <c r="AN35" s="66" t="s">
        <v>315</v>
      </c>
      <c r="AO35" s="66" t="s">
        <v>297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1272.3385000000001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2071.7446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6715.1970000000001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4487.2889999999998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895.84230000000002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116.129814</v>
      </c>
    </row>
    <row r="43" spans="1:68" x14ac:dyDescent="0.3">
      <c r="A43" s="67" t="s">
        <v>293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285</v>
      </c>
      <c r="B44" s="68"/>
      <c r="C44" s="68"/>
      <c r="D44" s="68"/>
      <c r="E44" s="68"/>
      <c r="F44" s="68"/>
      <c r="H44" s="68" t="s">
        <v>294</v>
      </c>
      <c r="I44" s="68"/>
      <c r="J44" s="68"/>
      <c r="K44" s="68"/>
      <c r="L44" s="68"/>
      <c r="M44" s="68"/>
      <c r="O44" s="68" t="s">
        <v>337</v>
      </c>
      <c r="P44" s="68"/>
      <c r="Q44" s="68"/>
      <c r="R44" s="68"/>
      <c r="S44" s="68"/>
      <c r="T44" s="68"/>
      <c r="V44" s="68" t="s">
        <v>338</v>
      </c>
      <c r="W44" s="68"/>
      <c r="X44" s="68"/>
      <c r="Y44" s="68"/>
      <c r="Z44" s="68"/>
      <c r="AA44" s="68"/>
      <c r="AC44" s="68" t="s">
        <v>286</v>
      </c>
      <c r="AD44" s="68"/>
      <c r="AE44" s="68"/>
      <c r="AF44" s="68"/>
      <c r="AG44" s="68"/>
      <c r="AH44" s="68"/>
      <c r="AJ44" s="68" t="s">
        <v>287</v>
      </c>
      <c r="AK44" s="68"/>
      <c r="AL44" s="68"/>
      <c r="AM44" s="68"/>
      <c r="AN44" s="68"/>
      <c r="AO44" s="68"/>
      <c r="AQ44" s="68" t="s">
        <v>339</v>
      </c>
      <c r="AR44" s="68"/>
      <c r="AS44" s="68"/>
      <c r="AT44" s="68"/>
      <c r="AU44" s="68"/>
      <c r="AV44" s="68"/>
      <c r="AX44" s="68" t="s">
        <v>340</v>
      </c>
      <c r="AY44" s="68"/>
      <c r="AZ44" s="68"/>
      <c r="BA44" s="68"/>
      <c r="BB44" s="68"/>
      <c r="BC44" s="68"/>
      <c r="BE44" s="68" t="s">
        <v>341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313</v>
      </c>
      <c r="C45" s="66" t="s">
        <v>314</v>
      </c>
      <c r="D45" s="66" t="s">
        <v>321</v>
      </c>
      <c r="E45" s="66" t="s">
        <v>315</v>
      </c>
      <c r="F45" s="66" t="s">
        <v>297</v>
      </c>
      <c r="H45" s="66"/>
      <c r="I45" s="66" t="s">
        <v>342</v>
      </c>
      <c r="J45" s="66" t="s">
        <v>314</v>
      </c>
      <c r="K45" s="66" t="s">
        <v>282</v>
      </c>
      <c r="L45" s="66" t="s">
        <v>315</v>
      </c>
      <c r="M45" s="66" t="s">
        <v>297</v>
      </c>
      <c r="O45" s="66"/>
      <c r="P45" s="66" t="s">
        <v>313</v>
      </c>
      <c r="Q45" s="66" t="s">
        <v>317</v>
      </c>
      <c r="R45" s="66" t="s">
        <v>282</v>
      </c>
      <c r="S45" s="66" t="s">
        <v>315</v>
      </c>
      <c r="T45" s="66" t="s">
        <v>297</v>
      </c>
      <c r="V45" s="66"/>
      <c r="W45" s="66" t="s">
        <v>313</v>
      </c>
      <c r="X45" s="66" t="s">
        <v>314</v>
      </c>
      <c r="Y45" s="66" t="s">
        <v>282</v>
      </c>
      <c r="Z45" s="66" t="s">
        <v>315</v>
      </c>
      <c r="AA45" s="66" t="s">
        <v>297</v>
      </c>
      <c r="AC45" s="66"/>
      <c r="AD45" s="66" t="s">
        <v>313</v>
      </c>
      <c r="AE45" s="66" t="s">
        <v>314</v>
      </c>
      <c r="AF45" s="66" t="s">
        <v>282</v>
      </c>
      <c r="AG45" s="66" t="s">
        <v>315</v>
      </c>
      <c r="AH45" s="66" t="s">
        <v>297</v>
      </c>
      <c r="AJ45" s="66"/>
      <c r="AK45" s="66" t="s">
        <v>343</v>
      </c>
      <c r="AL45" s="66" t="s">
        <v>314</v>
      </c>
      <c r="AM45" s="66" t="s">
        <v>282</v>
      </c>
      <c r="AN45" s="66" t="s">
        <v>315</v>
      </c>
      <c r="AO45" s="66" t="s">
        <v>297</v>
      </c>
      <c r="AQ45" s="66"/>
      <c r="AR45" s="66" t="s">
        <v>313</v>
      </c>
      <c r="AS45" s="66" t="s">
        <v>317</v>
      </c>
      <c r="AT45" s="66" t="s">
        <v>282</v>
      </c>
      <c r="AU45" s="66" t="s">
        <v>315</v>
      </c>
      <c r="AV45" s="66" t="s">
        <v>297</v>
      </c>
      <c r="AX45" s="66"/>
      <c r="AY45" s="66" t="s">
        <v>331</v>
      </c>
      <c r="AZ45" s="66" t="s">
        <v>330</v>
      </c>
      <c r="BA45" s="66" t="s">
        <v>344</v>
      </c>
      <c r="BB45" s="66" t="s">
        <v>315</v>
      </c>
      <c r="BC45" s="66" t="s">
        <v>297</v>
      </c>
      <c r="BE45" s="66"/>
      <c r="BF45" s="66" t="s">
        <v>342</v>
      </c>
      <c r="BG45" s="66" t="s">
        <v>314</v>
      </c>
      <c r="BH45" s="66" t="s">
        <v>282</v>
      </c>
      <c r="BI45" s="66" t="s">
        <v>315</v>
      </c>
      <c r="BJ45" s="66" t="s">
        <v>309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17.203724000000001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16.443439999999999</v>
      </c>
      <c r="O46" s="66" t="s">
        <v>345</v>
      </c>
      <c r="P46" s="66">
        <v>600</v>
      </c>
      <c r="Q46" s="66">
        <v>800</v>
      </c>
      <c r="R46" s="66">
        <v>0</v>
      </c>
      <c r="S46" s="66">
        <v>10000</v>
      </c>
      <c r="T46" s="66">
        <v>704.17633000000001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2.0284983999999999E-2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3.9119364999999999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314.06540000000001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130.69364999999999</v>
      </c>
      <c r="AX46" s="66" t="s">
        <v>346</v>
      </c>
      <c r="AY46" s="66"/>
      <c r="AZ46" s="66"/>
      <c r="BA46" s="66"/>
      <c r="BB46" s="66"/>
      <c r="BC46" s="66"/>
      <c r="BE46" s="66" t="s">
        <v>347</v>
      </c>
      <c r="BF46" s="66"/>
      <c r="BG46" s="66"/>
      <c r="BH46" s="66"/>
      <c r="BI46" s="66"/>
      <c r="BJ46" s="66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5" sqref="J1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298</v>
      </c>
      <c r="B2" s="61" t="s">
        <v>299</v>
      </c>
      <c r="C2" s="61" t="s">
        <v>300</v>
      </c>
      <c r="D2" s="61">
        <v>52</v>
      </c>
      <c r="E2" s="61">
        <v>2880.5268999999998</v>
      </c>
      <c r="F2" s="61">
        <v>435.87106</v>
      </c>
      <c r="G2" s="61">
        <v>76.239360000000005</v>
      </c>
      <c r="H2" s="61">
        <v>24.175753</v>
      </c>
      <c r="I2" s="61">
        <v>52.063602000000003</v>
      </c>
      <c r="J2" s="61">
        <v>106.84813</v>
      </c>
      <c r="K2" s="61">
        <v>43.734825000000001</v>
      </c>
      <c r="L2" s="61">
        <v>63.113303999999999</v>
      </c>
      <c r="M2" s="61">
        <v>25.034376000000002</v>
      </c>
      <c r="N2" s="61">
        <v>1.8251565999999999</v>
      </c>
      <c r="O2" s="61">
        <v>13.068925999999999</v>
      </c>
      <c r="P2" s="61">
        <v>1673.7603999999999</v>
      </c>
      <c r="Q2" s="61">
        <v>32.723723999999997</v>
      </c>
      <c r="R2" s="61">
        <v>772.09685999999999</v>
      </c>
      <c r="S2" s="61">
        <v>286.71834999999999</v>
      </c>
      <c r="T2" s="61">
        <v>5824.5420000000004</v>
      </c>
      <c r="U2" s="61">
        <v>10.782863000000001</v>
      </c>
      <c r="V2" s="61">
        <v>19.371106999999999</v>
      </c>
      <c r="W2" s="61">
        <v>230.64572000000001</v>
      </c>
      <c r="X2" s="61">
        <v>85.130080000000007</v>
      </c>
      <c r="Y2" s="61">
        <v>2.7621831999999999</v>
      </c>
      <c r="Z2" s="61">
        <v>2.6267865000000001</v>
      </c>
      <c r="AA2" s="61">
        <v>20.456116000000002</v>
      </c>
      <c r="AB2" s="61">
        <v>2.0573635000000001</v>
      </c>
      <c r="AC2" s="61">
        <v>638.52202999999997</v>
      </c>
      <c r="AD2" s="61">
        <v>14.68276</v>
      </c>
      <c r="AE2" s="61">
        <v>5.0109399999999997</v>
      </c>
      <c r="AF2" s="61">
        <v>1.4941002999999999</v>
      </c>
      <c r="AG2" s="61">
        <v>1272.3385000000001</v>
      </c>
      <c r="AH2" s="61">
        <v>297.50344999999999</v>
      </c>
      <c r="AI2" s="61">
        <v>974.83500000000004</v>
      </c>
      <c r="AJ2" s="61">
        <v>2071.7446</v>
      </c>
      <c r="AK2" s="61">
        <v>6715.1970000000001</v>
      </c>
      <c r="AL2" s="61">
        <v>895.84230000000002</v>
      </c>
      <c r="AM2" s="61">
        <v>4487.2889999999998</v>
      </c>
      <c r="AN2" s="61">
        <v>116.129814</v>
      </c>
      <c r="AO2" s="61">
        <v>17.203724000000001</v>
      </c>
      <c r="AP2" s="61">
        <v>10.722357000000001</v>
      </c>
      <c r="AQ2" s="61">
        <v>6.4813669999999997</v>
      </c>
      <c r="AR2" s="61">
        <v>16.443439999999999</v>
      </c>
      <c r="AS2" s="61">
        <v>704.17633000000001</v>
      </c>
      <c r="AT2" s="61">
        <v>2.0284983999999999E-2</v>
      </c>
      <c r="AU2" s="61">
        <v>3.9119364999999999</v>
      </c>
      <c r="AV2" s="61">
        <v>314.06540000000001</v>
      </c>
      <c r="AW2" s="61">
        <v>130.69364999999999</v>
      </c>
      <c r="AX2" s="61">
        <v>8.3270529999999995E-2</v>
      </c>
      <c r="AY2" s="61">
        <v>1.8975192000000001</v>
      </c>
      <c r="AZ2" s="61">
        <v>350.68905999999998</v>
      </c>
      <c r="BA2" s="61">
        <v>68.784909999999996</v>
      </c>
      <c r="BB2" s="61">
        <v>30.431584999999998</v>
      </c>
      <c r="BC2" s="61">
        <v>22.742556</v>
      </c>
      <c r="BD2" s="61">
        <v>15.603923</v>
      </c>
      <c r="BE2" s="61">
        <v>1.2182792</v>
      </c>
      <c r="BF2" s="61">
        <v>6.0805673999999996</v>
      </c>
      <c r="BG2" s="61">
        <v>2.7754896000000001E-3</v>
      </c>
      <c r="BH2" s="61">
        <v>0.20761235</v>
      </c>
      <c r="BI2" s="61">
        <v>0.15636042999999999</v>
      </c>
      <c r="BJ2" s="61">
        <v>0.47957127999999999</v>
      </c>
      <c r="BK2" s="61">
        <v>2.1349920000000001E-4</v>
      </c>
      <c r="BL2" s="61">
        <v>0.96297144999999995</v>
      </c>
      <c r="BM2" s="61">
        <v>6.3455342999999997</v>
      </c>
      <c r="BN2" s="61">
        <v>1.4145604000000001</v>
      </c>
      <c r="BO2" s="61">
        <v>72.081149999999994</v>
      </c>
      <c r="BP2" s="61">
        <v>11.865769</v>
      </c>
      <c r="BQ2" s="61">
        <v>24.866762000000001</v>
      </c>
      <c r="BR2" s="61">
        <v>81.865455999999995</v>
      </c>
      <c r="BS2" s="61">
        <v>29.764693999999999</v>
      </c>
      <c r="BT2" s="61">
        <v>14.947865999999999</v>
      </c>
      <c r="BU2" s="61">
        <v>3.5681624000000002E-2</v>
      </c>
      <c r="BV2" s="61">
        <v>3.9367538000000001E-2</v>
      </c>
      <c r="BW2" s="61">
        <v>1.0106795</v>
      </c>
      <c r="BX2" s="61">
        <v>1.4613107000000001</v>
      </c>
      <c r="BY2" s="61">
        <v>0.22922711000000001</v>
      </c>
      <c r="BZ2" s="61">
        <v>1.1963327000000001E-3</v>
      </c>
      <c r="CA2" s="61">
        <v>0.72785310000000003</v>
      </c>
      <c r="CB2" s="61">
        <v>2.0844214E-2</v>
      </c>
      <c r="CC2" s="61">
        <v>0.21674821</v>
      </c>
      <c r="CD2" s="61">
        <v>1.1389777999999999</v>
      </c>
      <c r="CE2" s="61">
        <v>9.1193990000000003E-2</v>
      </c>
      <c r="CF2" s="61">
        <v>0.31479393999999999</v>
      </c>
      <c r="CG2" s="61">
        <v>0</v>
      </c>
      <c r="CH2" s="61">
        <v>5.8234207000000003E-2</v>
      </c>
      <c r="CI2" s="61">
        <v>1.5350491000000001E-2</v>
      </c>
      <c r="CJ2" s="61">
        <v>2.254273</v>
      </c>
      <c r="CK2" s="61">
        <v>1.7855541999999999E-2</v>
      </c>
      <c r="CL2" s="61">
        <v>0.53624939999999999</v>
      </c>
      <c r="CM2" s="61">
        <v>4.5588040000000003</v>
      </c>
      <c r="CN2" s="61">
        <v>4024.826</v>
      </c>
      <c r="CO2" s="61">
        <v>7043.8477000000003</v>
      </c>
      <c r="CP2" s="61">
        <v>3813.5311999999999</v>
      </c>
      <c r="CQ2" s="61">
        <v>1553.5047999999999</v>
      </c>
      <c r="CR2" s="61">
        <v>569.20794999999998</v>
      </c>
      <c r="CS2" s="61">
        <v>1107.5797</v>
      </c>
      <c r="CT2" s="61">
        <v>3854.5493000000001</v>
      </c>
      <c r="CU2" s="61">
        <v>2588.6196</v>
      </c>
      <c r="CV2" s="61">
        <v>3629.0349999999999</v>
      </c>
      <c r="CW2" s="61">
        <v>2769.8373999999999</v>
      </c>
      <c r="CX2" s="61">
        <v>739.45989999999995</v>
      </c>
      <c r="CY2" s="61">
        <v>5001.7704999999996</v>
      </c>
      <c r="CZ2" s="61">
        <v>2924.0001999999999</v>
      </c>
      <c r="DA2" s="61">
        <v>5111.75</v>
      </c>
      <c r="DB2" s="61">
        <v>5025.1369999999997</v>
      </c>
      <c r="DC2" s="61">
        <v>7556.0609999999997</v>
      </c>
      <c r="DD2" s="61">
        <v>12990.655000000001</v>
      </c>
      <c r="DE2" s="61">
        <v>2328.1489999999999</v>
      </c>
      <c r="DF2" s="61">
        <v>7141.1760000000004</v>
      </c>
      <c r="DG2" s="61">
        <v>3065.0612999999998</v>
      </c>
      <c r="DH2" s="61">
        <v>79.438149999999993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68.784909999999996</v>
      </c>
      <c r="B6">
        <f>BB2</f>
        <v>30.431584999999998</v>
      </c>
      <c r="C6">
        <f>BC2</f>
        <v>22.742556</v>
      </c>
      <c r="D6">
        <f>BD2</f>
        <v>15.603923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4" sqref="H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24844</v>
      </c>
      <c r="C2" s="56">
        <f ca="1">YEAR(TODAY())-YEAR(B2)+IF(TODAY()&gt;=DATE(YEAR(TODAY()),MONTH(B2),DAY(B2)),0,-1)</f>
        <v>52</v>
      </c>
      <c r="E2" s="52">
        <v>178.2</v>
      </c>
      <c r="F2" s="53" t="s">
        <v>39</v>
      </c>
      <c r="G2" s="52">
        <v>88.5</v>
      </c>
      <c r="H2" s="51" t="s">
        <v>41</v>
      </c>
      <c r="I2" s="73">
        <f>ROUND(G3/E3^2,1)</f>
        <v>27.9</v>
      </c>
    </row>
    <row r="3" spans="1:9" x14ac:dyDescent="0.3">
      <c r="E3" s="51">
        <f>E2/100</f>
        <v>1.7819999999999998</v>
      </c>
      <c r="F3" s="51" t="s">
        <v>40</v>
      </c>
      <c r="G3" s="51">
        <f>G2</f>
        <v>88.5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0">
        <v>44096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김기홍, ID : H1900415)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14:33:48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 x14ac:dyDescent="0.3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 x14ac:dyDescent="0.35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 x14ac:dyDescent="0.3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 x14ac:dyDescent="0.3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 x14ac:dyDescent="0.3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 x14ac:dyDescent="0.3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 x14ac:dyDescent="0.3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 x14ac:dyDescent="0.3">
      <c r="C10" s="86" t="s">
        <v>30</v>
      </c>
      <c r="D10" s="86"/>
      <c r="E10" s="87"/>
      <c r="F10" s="90">
        <f>'개인정보 및 신체계측 입력'!B5</f>
        <v>44096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86" t="s">
        <v>32</v>
      </c>
      <c r="D12" s="86"/>
      <c r="E12" s="87"/>
      <c r="F12" s="95">
        <f ca="1">'개인정보 및 신체계측 입력'!C2</f>
        <v>52</v>
      </c>
      <c r="G12" s="95"/>
      <c r="H12" s="95"/>
      <c r="I12" s="95"/>
      <c r="K12" s="124">
        <f>'개인정보 및 신체계측 입력'!E2</f>
        <v>178.2</v>
      </c>
      <c r="L12" s="125"/>
      <c r="M12" s="118">
        <f>'개인정보 및 신체계측 입력'!G2</f>
        <v>88.5</v>
      </c>
      <c r="N12" s="119"/>
      <c r="O12" s="114" t="s">
        <v>271</v>
      </c>
      <c r="P12" s="108"/>
      <c r="Q12" s="91">
        <f>'개인정보 및 신체계측 입력'!I2</f>
        <v>27.9</v>
      </c>
      <c r="R12" s="91"/>
      <c r="S12" s="91"/>
    </row>
    <row r="13" spans="1:19" ht="18" customHeight="1" thickBot="1" x14ac:dyDescent="0.35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 x14ac:dyDescent="0.3">
      <c r="C14" s="88" t="s">
        <v>31</v>
      </c>
      <c r="D14" s="88"/>
      <c r="E14" s="89"/>
      <c r="F14" s="92" t="str">
        <f>MID('DRIs DATA'!B1,28,3)</f>
        <v>김기홍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 x14ac:dyDescent="0.35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 x14ac:dyDescent="0.35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70.42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12.317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 x14ac:dyDescent="0.3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 x14ac:dyDescent="0.3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17.263000000000002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 x14ac:dyDescent="0.3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 x14ac:dyDescent="0.35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0.5</v>
      </c>
      <c r="P69" s="8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9.6999999999999993</v>
      </c>
      <c r="L72" s="36" t="s">
        <v>53</v>
      </c>
      <c r="M72" s="36">
        <f>ROUND('DRIs DATA'!K8,1)</f>
        <v>5.4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 x14ac:dyDescent="0.3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 x14ac:dyDescent="0.35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 x14ac:dyDescent="0.3">
      <c r="B94" s="159" t="s">
        <v>171</v>
      </c>
      <c r="C94" s="157"/>
      <c r="D94" s="157"/>
      <c r="E94" s="157"/>
      <c r="F94" s="155">
        <f>ROUND('DRIs DATA'!F16/'DRIs DATA'!C16*100,2)</f>
        <v>102.95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161.43</v>
      </c>
      <c r="R94" s="157" t="s">
        <v>167</v>
      </c>
      <c r="S94" s="157"/>
      <c r="T94" s="15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 x14ac:dyDescent="0.3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 x14ac:dyDescent="0.3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 x14ac:dyDescent="0.3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 x14ac:dyDescent="0.3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 x14ac:dyDescent="0.35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 x14ac:dyDescent="0.35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 x14ac:dyDescent="0.3">
      <c r="B121" s="43" t="s">
        <v>171</v>
      </c>
      <c r="C121" s="16"/>
      <c r="D121" s="16"/>
      <c r="E121" s="15"/>
      <c r="F121" s="155">
        <f>ROUND('DRIs DATA'!F26/'DRIs DATA'!C26*100,2)</f>
        <v>85.13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137.16</v>
      </c>
      <c r="R121" s="157" t="s">
        <v>166</v>
      </c>
      <c r="S121" s="157"/>
      <c r="T121" s="15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 x14ac:dyDescent="0.3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 x14ac:dyDescent="0.3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 x14ac:dyDescent="0.3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 x14ac:dyDescent="0.3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7.25" thickBot="1" x14ac:dyDescent="0.35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 x14ac:dyDescent="0.35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 x14ac:dyDescent="0.35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 x14ac:dyDescent="0.3">
      <c r="B172" s="42" t="s">
        <v>171</v>
      </c>
      <c r="C172" s="20"/>
      <c r="D172" s="20"/>
      <c r="E172" s="6"/>
      <c r="F172" s="155">
        <f>ROUND('DRIs DATA'!F36/'DRIs DATA'!C36*100,2)</f>
        <v>159.04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447.68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 x14ac:dyDescent="0.3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 x14ac:dyDescent="0.3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 x14ac:dyDescent="0.3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 x14ac:dyDescent="0.3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 x14ac:dyDescent="0.3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 x14ac:dyDescent="0.35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 x14ac:dyDescent="0.35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 x14ac:dyDescent="0.3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5">
        <f>ROUND('DRIs DATA'!F46/'DRIs DATA'!C46*100,2)</f>
        <v>172.04</v>
      </c>
      <c r="G197" s="15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 x14ac:dyDescent="0.3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 x14ac:dyDescent="0.3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 x14ac:dyDescent="0.3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 x14ac:dyDescent="0.3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 x14ac:dyDescent="0.35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 x14ac:dyDescent="0.35">
      <c r="K205" s="10"/>
    </row>
    <row r="206" spans="2:20" ht="18" customHeight="1" x14ac:dyDescent="0.3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 x14ac:dyDescent="0.35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2020-12-17T07:43:09Z</dcterms:modified>
</cp:coreProperties>
</file>