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2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<sst xmlns="http://schemas.openxmlformats.org/spreadsheetml/2006/main" count="692" uniqueCount="340">
  <si>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</si>
  <si>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</si>
  <si>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</si>
  <si>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</si>
  <si>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</si>
  <si>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</si>
  <si>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</si>
  <si>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</si>
  <si>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</si>
  <si>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</si>
  <si>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</si>
  <si>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</si>
  <si>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</si>
  <si>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</si>
  <si>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</si>
  <si>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</si>
  <si>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</si>
  <si>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</si>
  <si>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</si>
  <si>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</si>
  <si>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</si>
  <si>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</si>
  <si>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</si>
  <si>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</si>
  <si>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</si>
  <si>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</si>
  <si>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</si>
  <si>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</si>
  <si>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</si>
  <si>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</si>
  <si>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</si>
  <si>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</si>
  <si>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</si>
  <si>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</si>
  <si>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</si>
  <si>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</si>
  <si>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</si>
  <si>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</si>
  <si>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</si>
  <si>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</si>
  <si>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</si>
  <si>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</si>
  <si>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</si>
  <si>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</si>
  <si>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</si>
  <si>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</si>
  <si>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</si>
  <si>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</si>
  <si>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</si>
  <si>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</si>
  <si>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</si>
  <si>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</si>
  <si>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</si>
  <si>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</si>
  <si>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</si>
  <si>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</si>
  <si>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</si>
  <si>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</si>
  <si>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</si>
  <si>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</si>
  <si>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</si>
  <si>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</si>
  <si>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</si>
  <si>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</si>
  <si>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</si>
  <si>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</si>
  <si>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</si>
  <si>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</si>
  <si>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</si>
  <si>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</si>
  <si>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</si>
  <si>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</si>
  <si>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</si>
  <si>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</si>
  <si>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</si>
  <si>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</si>
  <si>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</si>
  <si>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</si>
  <si>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</si>
  <si>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</si>
  <si>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</si>
  <si>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</si>
  <si>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</si>
  <si>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</si>
  <si>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</si>
  <si>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</si>
  <si>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</si>
  <si>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</si>
  <si>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</si>
  <si>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</si>
  <si>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</si>
  <si>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</si>
  <si>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</si>
  <si>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</si>
  <si>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</si>
  <si>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</si>
  <si>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</si>
  <si>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</si>
  <si>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</si>
  <si>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</si>
  <si>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</si>
  <si>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</si>
  <si>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</si>
  <si>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</si>
  <si>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</si>
  <si>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</si>
  <si>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</si>
  <si>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</si>
  <si>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</si>
  <si>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</si>
  <si>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</si>
  <si>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</si>
  <si>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</si>
  <si>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</si>
  <si>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</si>
  <si>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</si>
  <si>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</si>
  <si>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</si>
  <si>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</si>
  <si>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</si>
  <si>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</si>
  <si>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</si>
  <si>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</si>
  <si>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</si>
  <si>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</si>
  <si>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</si>
  <si>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</si>
  <si>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</si>
  <si>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</si>
  <si>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</si>
  <si>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</si>
  <si>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</si>
  <si>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</si>
  <si>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</si>
  <si>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</si>
  <si>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</si>
  <si>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</si>
  <si>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</si>
  <si>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</si>
  <si>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</si>
  <si>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</si>
  <si>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</si>
  <si>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</si>
  <si>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</si>
  <si>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</si>
  <si>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</si>
  <si>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</si>
  <si>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</si>
  <si>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</si>
  <si>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</si>
  <si>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</si>
  <si>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</si>
  <si>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</si>
  <si>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</si>
  <si>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</si>
  <si>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</si>
  <si>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</si>
  <si>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</si>
  <si>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</si>
  <si>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</si>
  <si>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</si>
  <si>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</si>
  <si>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</si>
  <si>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</si>
  <si>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</si>
  <si>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</si>
  <si>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</si>
  <si>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</si>
  <si>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</si>
  <si>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</si>
  <si>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</si>
  <si>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</si>
  <si>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</si>
  <si>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</si>
  <si>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</si>
  <si>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</si>
  <si>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</si>
  <si>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</si>
  <si>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</si>
  <si>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</si>
  <si>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</si>
  <si>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</si>
  <si>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</si>
  <si>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</si>
  <si>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</si>
  <si>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</si>
  <si>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</si>
  <si>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</si>
  <si>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</si>
  <si>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</si>
  <si>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</si>
  <si>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</si>
  <si>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</si>
  <si>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</si>
  <si>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</si>
  <si>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</si>
  <si>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</si>
  <si>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</si>
  <si>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</si>
  <si>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</si>
  <si>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</si>
  <si>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</si>
  <si>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</si>
  <si>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</si>
  <si>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</si>
  <si>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</si>
  <si>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</si>
  <si>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</si>
  <si>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</si>
  <si>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</si>
  <si>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</si>
  <si>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</si>
  <si>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</si>
  <si>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</si>
  <si>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</si>
  <si>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</si>
  <si>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</si>
  <si>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</si>
  <si>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</si>
  <si>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</si>
  <si>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</si>
  <si>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</si>
  <si>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</si>
  <si>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</si>
  <si>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</si>
  <si>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</si>
  <si>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</si>
  <si>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</si>
  <si>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</si>
  <si>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</si>
  <si>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</si>
  <si>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</si>
  <si>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</si>
  <si>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</si>
  <si>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</si>
  <si>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</si>
  <si>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</si>
  <si>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</si>
  <si>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</si>
  <si>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</si>
  <si>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</si>
  <si>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</si>
  <si>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</si>
  <si>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</si>
  <si>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</si>
  <si>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</si>
  <si>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</si>
  <si>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</si>
  <si>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</si>
  <si>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</si>
  <si>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</si>
  <si>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</si>
  <si>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</si>
  <si>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</si>
  <si>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</si>
  <si>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</si>
  <si>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</si>
  <si>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</si>
  <si>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</si>
  <si>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</si>
  <si>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</si>
  <si>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</si>
  <si>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</si>
  <si>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</si>
  <si>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</si>
  <si>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</si>
  <si>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</si>
  <si>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</si>
  <si>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</si>
  <si>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</si>
  <si>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</si>
  <si>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</si>
  <si>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</si>
  <si>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</si>
  <si>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</si>
  <si>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</si>
  <si>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식이섬유</t>
    <phoneticPr fontId="1" type="noConversion"/>
  </si>
  <si>
    <t>단백질(g/일)</t>
    <phoneticPr fontId="1" type="noConversion"/>
  </si>
  <si>
    <t>비타민A</t>
    <phoneticPr fontId="1" type="noConversion"/>
  </si>
  <si>
    <t>비타민C</t>
    <phoneticPr fontId="1" type="noConversion"/>
  </si>
  <si>
    <t>비오틴</t>
    <phoneticPr fontId="1" type="noConversion"/>
  </si>
  <si>
    <t>충분섭취량</t>
    <phoneticPr fontId="1" type="noConversion"/>
  </si>
  <si>
    <t>다량 무기질</t>
    <phoneticPr fontId="1" type="noConversion"/>
  </si>
  <si>
    <t>요오드</t>
    <phoneticPr fontId="1" type="noConversion"/>
  </si>
  <si>
    <t>필요추정량</t>
    <phoneticPr fontId="1" type="noConversion"/>
  </si>
  <si>
    <t>적정비율(최대)</t>
    <phoneticPr fontId="1" type="noConversion"/>
  </si>
  <si>
    <t>티아민</t>
    <phoneticPr fontId="1" type="noConversion"/>
  </si>
  <si>
    <t>미량 무기질</t>
    <phoneticPr fontId="1" type="noConversion"/>
  </si>
  <si>
    <t>아연</t>
    <phoneticPr fontId="1" type="noConversion"/>
  </si>
  <si>
    <t>섭취비율</t>
    <phoneticPr fontId="1" type="noConversion"/>
  </si>
  <si>
    <t>비타민E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</si>
  <si>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</si>
  <si>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</si>
  <si>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</si>
  <si>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</si>
  <si>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</si>
  <si>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</si>
  <si>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</si>
  <si>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</si>
  <si>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</si>
  <si>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</si>
  <si>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식이섬유(g/일)</t>
    <phoneticPr fontId="1" type="noConversion"/>
  </si>
  <si>
    <t>지용성 비타민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</si>
  <si>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</si>
  <si>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</si>
  <si>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</si>
  <si>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</si>
  <si>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</si>
  <si>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</si>
  <si>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평균필요량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</si>
  <si>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</si>
  <si>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</si>
  <si>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</si>
  <si>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</si>
  <si>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</si>
  <si>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</si>
  <si>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</si>
  <si>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</si>
  <si>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</si>
  <si>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</si>
  <si>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</si>
  <si>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</si>
  <si>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장진선, ID : H1900418)</t>
  </si>
  <si>
    <t>2020년 12월 17일 14:37:20</t>
  </si>
  <si>
    <t>에너지(kcal)</t>
    <phoneticPr fontId="1" type="noConversion"/>
  </si>
  <si>
    <t>n-3불포화</t>
    <phoneticPr fontId="1" type="noConversion"/>
  </si>
  <si>
    <t>적정비율(최소)</t>
    <phoneticPr fontId="1" type="noConversion"/>
  </si>
  <si>
    <t>적정비율(최대)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</si>
  <si>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</si>
  <si>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</si>
  <si>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</si>
  <si>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수용성 비타민</t>
    <phoneticPr fontId="1" type="noConversion"/>
  </si>
  <si>
    <t>엽산</t>
    <phoneticPr fontId="1" type="noConversion"/>
  </si>
  <si>
    <t>권장섭취량</t>
    <phoneticPr fontId="1" type="noConversion"/>
  </si>
  <si>
    <t>마그네슘</t>
    <phoneticPr fontId="1" type="noConversion"/>
  </si>
  <si>
    <t>철</t>
    <phoneticPr fontId="1" type="noConversion"/>
  </si>
  <si>
    <t>망간</t>
    <phoneticPr fontId="1" type="noConversion"/>
  </si>
  <si>
    <t>H1900418</t>
  </si>
  <si>
    <t>장진선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</si>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</sst>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66.063360000000003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44520"/>
        <c:axId val="512349224"/>
      </c:barChart>
      <c:catAx>
        <c:axId val="51234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49224"/>
        <c:crosses val="autoZero"/>
        <c:auto val="1"/>
        <c:lblAlgn val="ctr"/>
        <c:lblOffset val="100"/>
        <c:noMultiLvlLbl val="0"/>
      </c:catAx>
      <c:valAx>
        <c:axId val="51234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4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3.3690734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06912"/>
        <c:axId val="515500248"/>
      </c:barChart>
      <c:catAx>
        <c:axId val="51550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0248"/>
        <c:crosses val="autoZero"/>
        <c:auto val="1"/>
        <c:lblAlgn val="ctr"/>
        <c:lblOffset val="100"/>
        <c:noMultiLvlLbl val="0"/>
      </c:catAx>
      <c:valAx>
        <c:axId val="51550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0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6.0186523999999997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02208"/>
        <c:axId val="515502600"/>
      </c:barChart>
      <c:catAx>
        <c:axId val="51550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2600"/>
        <c:crosses val="autoZero"/>
        <c:auto val="1"/>
        <c:lblAlgn val="ctr"/>
        <c:lblOffset val="100"/>
        <c:noMultiLvlLbl val="0"/>
      </c:catAx>
      <c:valAx>
        <c:axId val="51550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1227.1727000000001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02992"/>
        <c:axId val="515500640"/>
      </c:barChart>
      <c:catAx>
        <c:axId val="51550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0640"/>
        <c:crosses val="autoZero"/>
        <c:auto val="1"/>
        <c:lblAlgn val="ctr"/>
        <c:lblOffset val="100"/>
        <c:noMultiLvlLbl val="0"/>
      </c:catAx>
      <c:valAx>
        <c:axId val="51550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0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4601.2763999999997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01816"/>
        <c:axId val="515503384"/>
      </c:barChart>
      <c:catAx>
        <c:axId val="51550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3384"/>
        <c:crosses val="autoZero"/>
        <c:auto val="1"/>
        <c:lblAlgn val="ctr"/>
        <c:lblOffset val="100"/>
        <c:noMultiLvlLbl val="0"/>
      </c:catAx>
      <c:valAx>
        <c:axId val="5155033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0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85.992676000000003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04168"/>
        <c:axId val="515504952"/>
      </c:barChart>
      <c:catAx>
        <c:axId val="51550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4952"/>
        <c:crosses val="autoZero"/>
        <c:auto val="1"/>
        <c:lblAlgn val="ctr"/>
        <c:lblOffset val="100"/>
        <c:noMultiLvlLbl val="0"/>
      </c:catAx>
      <c:valAx>
        <c:axId val="51550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0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178.85840999999999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96720"/>
        <c:axId val="515504560"/>
      </c:barChart>
      <c:catAx>
        <c:axId val="51549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4560"/>
        <c:crosses val="autoZero"/>
        <c:auto val="1"/>
        <c:lblAlgn val="ctr"/>
        <c:lblOffset val="100"/>
        <c:noMultiLvlLbl val="0"/>
      </c:catAx>
      <c:valAx>
        <c:axId val="51550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9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11.8271055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07696"/>
        <c:axId val="515508088"/>
      </c:barChart>
      <c:catAx>
        <c:axId val="51550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8088"/>
        <c:crosses val="autoZero"/>
        <c:auto val="1"/>
        <c:lblAlgn val="ctr"/>
        <c:lblOffset val="100"/>
        <c:noMultiLvlLbl val="0"/>
      </c:catAx>
      <c:valAx>
        <c:axId val="515508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0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949.66436999999996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97896"/>
        <c:axId val="515498680"/>
      </c:barChart>
      <c:catAx>
        <c:axId val="51549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98680"/>
        <c:crosses val="autoZero"/>
        <c:auto val="1"/>
        <c:lblAlgn val="ctr"/>
        <c:lblOffset val="100"/>
        <c:noMultiLvlLbl val="0"/>
      </c:catAx>
      <c:valAx>
        <c:axId val="515498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9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4.3404505000000003E-2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58992"/>
        <c:axId val="516261344"/>
      </c:barChart>
      <c:catAx>
        <c:axId val="51625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61344"/>
        <c:crosses val="autoZero"/>
        <c:auto val="1"/>
        <c:lblAlgn val="ctr"/>
        <c:lblOffset val="100"/>
        <c:noMultiLvlLbl val="0"/>
      </c:catAx>
      <c:valAx>
        <c:axId val="51626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5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3.2259310000000001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59776"/>
        <c:axId val="516261736"/>
      </c:barChart>
      <c:catAx>
        <c:axId val="51625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61736"/>
        <c:crosses val="autoZero"/>
        <c:auto val="1"/>
        <c:lblAlgn val="ctr"/>
        <c:lblOffset val="100"/>
        <c:noMultiLvlLbl val="0"/>
      </c:catAx>
      <c:valAx>
        <c:axId val="51626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34.649430000000002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49616"/>
        <c:axId val="512350792"/>
      </c:barChart>
      <c:catAx>
        <c:axId val="51234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50792"/>
        <c:crosses val="autoZero"/>
        <c:auto val="1"/>
        <c:lblAlgn val="ctr"/>
        <c:lblOffset val="100"/>
        <c:noMultiLvlLbl val="0"/>
      </c:catAx>
      <c:valAx>
        <c:axId val="512350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4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107.57651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60952"/>
        <c:axId val="516260168"/>
      </c:barChart>
      <c:catAx>
        <c:axId val="51626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60168"/>
        <c:crosses val="autoZero"/>
        <c:auto val="1"/>
        <c:lblAlgn val="ctr"/>
        <c:lblOffset val="100"/>
        <c:noMultiLvlLbl val="0"/>
      </c:catAx>
      <c:valAx>
        <c:axId val="51626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6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76.590609999999998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55464"/>
        <c:axId val="516247232"/>
      </c:barChart>
      <c:catAx>
        <c:axId val="51625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47232"/>
        <c:crosses val="autoZero"/>
        <c:auto val="1"/>
        <c:lblAlgn val="ctr"/>
        <c:lblOffset val="100"/>
        <c:noMultiLvlLbl val="0"/>
      </c:catAx>
      <c:valAx>
        <c:axId val="51624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5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6.6879999999999997</c:v>
                </c:pt>
                <c:pt idx="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6257424"/>
        <c:axId val="516247624"/>
      </c:barChart>
      <c:catAx>
        <c:axId val="51625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47624"/>
        <c:crosses val="autoZero"/>
        <c:auto val="1"/>
        <c:lblAlgn val="ctr"/>
        <c:lblOffset val="100"/>
        <c:noMultiLvlLbl val="0"/>
      </c:catAx>
      <c:valAx>
        <c:axId val="51624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5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12.512459</c:v>
                </c:pt>
                <c:pt idx="1">
                  <c:v>19.038741999999999</c:v>
                </c:pt>
                <c:pt idx="2">
                  <c:v>16.99765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799.81757000000005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48016"/>
        <c:axId val="516254680"/>
      </c:barChart>
      <c:catAx>
        <c:axId val="51624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54680"/>
        <c:crosses val="autoZero"/>
        <c:auto val="1"/>
        <c:lblAlgn val="ctr"/>
        <c:lblOffset val="100"/>
        <c:noMultiLvlLbl val="0"/>
      </c:catAx>
      <c:valAx>
        <c:axId val="51625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4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27.685949999999998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48408"/>
        <c:axId val="516249584"/>
      </c:barChart>
      <c:catAx>
        <c:axId val="5162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49584"/>
        <c:crosses val="autoZero"/>
        <c:auto val="1"/>
        <c:lblAlgn val="ctr"/>
        <c:lblOffset val="100"/>
        <c:noMultiLvlLbl val="0"/>
      </c:catAx>
      <c:valAx>
        <c:axId val="51624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73.634</c:v>
                </c:pt>
                <c:pt idx="1">
                  <c:v>11.045999999999999</c:v>
                </c:pt>
                <c:pt idx="2">
                  <c:v>15.32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6248800"/>
        <c:axId val="516257032"/>
      </c:barChart>
      <c:catAx>
        <c:axId val="5162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57032"/>
        <c:crosses val="autoZero"/>
        <c:auto val="1"/>
        <c:lblAlgn val="ctr"/>
        <c:lblOffset val="100"/>
        <c:noMultiLvlLbl val="0"/>
      </c:catAx>
      <c:valAx>
        <c:axId val="51625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4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1936.2627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50760"/>
        <c:axId val="516254288"/>
      </c:barChart>
      <c:catAx>
        <c:axId val="51625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54288"/>
        <c:crosses val="autoZero"/>
        <c:auto val="1"/>
        <c:lblAlgn val="ctr"/>
        <c:lblOffset val="100"/>
        <c:noMultiLvlLbl val="0"/>
      </c:catAx>
      <c:valAx>
        <c:axId val="51625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5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226.93577999999999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51152"/>
        <c:axId val="516255856"/>
      </c:barChart>
      <c:catAx>
        <c:axId val="51625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55856"/>
        <c:crosses val="autoZero"/>
        <c:auto val="1"/>
        <c:lblAlgn val="ctr"/>
        <c:lblOffset val="100"/>
        <c:noMultiLvlLbl val="0"/>
      </c:catAx>
      <c:valAx>
        <c:axId val="51625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5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517.88806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53112"/>
        <c:axId val="516256248"/>
      </c:barChart>
      <c:catAx>
        <c:axId val="51625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56248"/>
        <c:crosses val="autoZero"/>
        <c:auto val="1"/>
        <c:lblAlgn val="ctr"/>
        <c:lblOffset val="100"/>
        <c:noMultiLvlLbl val="0"/>
      </c:catAx>
      <c:valAx>
        <c:axId val="51625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5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6.5588649999999999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1184"/>
        <c:axId val="512351576"/>
      </c:barChart>
      <c:catAx>
        <c:axId val="51235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51576"/>
        <c:crosses val="autoZero"/>
        <c:auto val="1"/>
        <c:lblAlgn val="ctr"/>
        <c:lblOffset val="100"/>
        <c:noMultiLvlLbl val="0"/>
      </c:catAx>
      <c:valAx>
        <c:axId val="51235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4460.5654000000004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46448"/>
        <c:axId val="516251544"/>
      </c:barChart>
      <c:catAx>
        <c:axId val="51624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51544"/>
        <c:crosses val="autoZero"/>
        <c:auto val="1"/>
        <c:lblAlgn val="ctr"/>
        <c:lblOffset val="100"/>
        <c:noMultiLvlLbl val="0"/>
      </c:catAx>
      <c:valAx>
        <c:axId val="51625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4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17.792131000000001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51936"/>
        <c:axId val="516253504"/>
      </c:barChart>
      <c:catAx>
        <c:axId val="51625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53504"/>
        <c:crosses val="autoZero"/>
        <c:auto val="1"/>
        <c:lblAlgn val="ctr"/>
        <c:lblOffset val="100"/>
        <c:noMultiLvlLbl val="0"/>
      </c:catAx>
      <c:valAx>
        <c:axId val="51625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4.7601089999999999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53896"/>
        <c:axId val="517318472"/>
      </c:barChart>
      <c:catAx>
        <c:axId val="51625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18472"/>
        <c:crosses val="autoZero"/>
        <c:auto val="1"/>
        <c:lblAlgn val="ctr"/>
        <c:lblOffset val="100"/>
        <c:noMultiLvlLbl val="0"/>
      </c:catAx>
      <c:valAx>
        <c:axId val="51731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5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423.23349999999999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48832"/>
        <c:axId val="515510048"/>
      </c:barChart>
      <c:catAx>
        <c:axId val="51234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10048"/>
        <c:crosses val="autoZero"/>
        <c:auto val="1"/>
        <c:lblAlgn val="ctr"/>
        <c:lblOffset val="100"/>
        <c:noMultiLvlLbl val="0"/>
      </c:catAx>
      <c:valAx>
        <c:axId val="51551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4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1.7981862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12008"/>
        <c:axId val="515509656"/>
      </c:barChart>
      <c:catAx>
        <c:axId val="51551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9656"/>
        <c:crosses val="autoZero"/>
        <c:auto val="1"/>
        <c:lblAlgn val="ctr"/>
        <c:lblOffset val="100"/>
        <c:noMultiLvlLbl val="0"/>
      </c:catAx>
      <c:valAx>
        <c:axId val="515509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1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16.740300999999999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10440"/>
        <c:axId val="515511616"/>
      </c:barChart>
      <c:catAx>
        <c:axId val="51551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11616"/>
        <c:crosses val="autoZero"/>
        <c:auto val="1"/>
        <c:lblAlgn val="ctr"/>
        <c:lblOffset val="100"/>
        <c:noMultiLvlLbl val="0"/>
      </c:catAx>
      <c:valAx>
        <c:axId val="51551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1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4.7601089999999999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09264"/>
        <c:axId val="515506128"/>
      </c:barChart>
      <c:catAx>
        <c:axId val="51550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6128"/>
        <c:crosses val="autoZero"/>
        <c:auto val="1"/>
        <c:lblAlgn val="ctr"/>
        <c:lblOffset val="100"/>
        <c:noMultiLvlLbl val="0"/>
      </c:catAx>
      <c:valAx>
        <c:axId val="51550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0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799.9357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08480"/>
        <c:axId val="515499856"/>
      </c:barChart>
      <c:catAx>
        <c:axId val="51550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99856"/>
        <c:crosses val="autoZero"/>
        <c:auto val="1"/>
        <c:lblAlgn val="ctr"/>
        <c:lblOffset val="100"/>
        <c:noMultiLvlLbl val="0"/>
      </c:catAx>
      <c:valAx>
        <c:axId val="51549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6.4033822999999996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06520"/>
        <c:axId val="515501032"/>
      </c:barChart>
      <c:catAx>
        <c:axId val="51550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01032"/>
        <c:crosses val="autoZero"/>
        <c:auto val="1"/>
        <c:lblAlgn val="ctr"/>
        <c:lblOffset val="100"/>
        <c:noMultiLvlLbl val="0"/>
      </c:catAx>
      <c:valAx>
        <c:axId val="51550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0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장진선, ID : H1900418)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14:37:20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1936.2627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66.063360000000003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34.649430000000002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73.634</v>
      </c>
      <c r="G8" s="59">
        <f>'DRIs DATA 입력'!G8</f>
        <v>11.045999999999999</v>
      </c>
      <c r="H8" s="59">
        <f>'DRIs DATA 입력'!H8</f>
        <v>15.32</v>
      </c>
      <c r="I8" s="46"/>
      <c r="J8" s="59" t="s">
        <v>216</v>
      </c>
      <c r="K8" s="59">
        <f>'DRIs DATA 입력'!K8</f>
        <v>6.6879999999999997</v>
      </c>
      <c r="L8" s="59">
        <f>'DRIs DATA 입력'!L8</f>
        <v>15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799.81757000000005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27.685949999999998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6.5588649999999999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423.23349999999999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226.93577999999999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1.8648400000000001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1.7981862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16.740300999999999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4.7601089999999999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799.9357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6.4033822999999996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3.3690734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6.0186523999999997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517.88806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1227.1727000000001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4460.5654000000004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4601.2763999999997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85.992676000000003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178.85840999999999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17.792131000000001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11.8271055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949.66436999999996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4.3404505000000003E-2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3.2259310000000001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107.57651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76.590609999999998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39" sqref="L39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291</v>
      </c>
      <c r="B1" s="62" t="s">
        <v>322</v>
      </c>
      <c r="G1" s="63" t="s">
        <v>292</v>
      </c>
      <c r="H1" s="62" t="s">
        <v>323</v>
      </c>
    </row>
    <row r="3" spans="1:27" x14ac:dyDescent="0.3">
      <c r="A3" s="72" t="s">
        <v>293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324</v>
      </c>
      <c r="B4" s="70"/>
      <c r="C4" s="70"/>
      <c r="E4" s="67" t="s">
        <v>294</v>
      </c>
      <c r="F4" s="68"/>
      <c r="G4" s="68"/>
      <c r="H4" s="69"/>
      <c r="J4" s="67" t="s">
        <v>295</v>
      </c>
      <c r="K4" s="68"/>
      <c r="L4" s="69"/>
      <c r="N4" s="70" t="s">
        <v>46</v>
      </c>
      <c r="O4" s="70"/>
      <c r="P4" s="70"/>
      <c r="Q4" s="70"/>
      <c r="R4" s="70"/>
      <c r="S4" s="70"/>
      <c r="U4" s="70" t="s">
        <v>276</v>
      </c>
      <c r="V4" s="70"/>
      <c r="W4" s="70"/>
      <c r="X4" s="70"/>
      <c r="Y4" s="70"/>
      <c r="Z4" s="70"/>
    </row>
    <row r="5" spans="1:27" x14ac:dyDescent="0.3">
      <c r="A5" s="66"/>
      <c r="B5" s="66" t="s">
        <v>284</v>
      </c>
      <c r="C5" s="66" t="s">
        <v>296</v>
      </c>
      <c r="E5" s="66"/>
      <c r="F5" s="66" t="s">
        <v>50</v>
      </c>
      <c r="G5" s="66" t="s">
        <v>297</v>
      </c>
      <c r="H5" s="66" t="s">
        <v>46</v>
      </c>
      <c r="J5" s="66"/>
      <c r="K5" s="66" t="s">
        <v>325</v>
      </c>
      <c r="L5" s="66" t="s">
        <v>298</v>
      </c>
      <c r="N5" s="66"/>
      <c r="O5" s="66" t="s">
        <v>309</v>
      </c>
      <c r="P5" s="66" t="s">
        <v>299</v>
      </c>
      <c r="Q5" s="66" t="s">
        <v>281</v>
      </c>
      <c r="R5" s="66" t="s">
        <v>300</v>
      </c>
      <c r="S5" s="66" t="s">
        <v>296</v>
      </c>
      <c r="U5" s="66"/>
      <c r="V5" s="66" t="s">
        <v>309</v>
      </c>
      <c r="W5" s="66" t="s">
        <v>299</v>
      </c>
      <c r="X5" s="66" t="s">
        <v>281</v>
      </c>
      <c r="Y5" s="66" t="s">
        <v>300</v>
      </c>
      <c r="Z5" s="66" t="s">
        <v>296</v>
      </c>
    </row>
    <row r="6" spans="1:27" x14ac:dyDescent="0.3">
      <c r="A6" s="66" t="s">
        <v>324</v>
      </c>
      <c r="B6" s="66">
        <v>2140</v>
      </c>
      <c r="C6" s="66">
        <v>1936.2627</v>
      </c>
      <c r="E6" s="66" t="s">
        <v>326</v>
      </c>
      <c r="F6" s="66">
        <v>55</v>
      </c>
      <c r="G6" s="66">
        <v>15</v>
      </c>
      <c r="H6" s="66">
        <v>7</v>
      </c>
      <c r="J6" s="66" t="s">
        <v>326</v>
      </c>
      <c r="K6" s="66">
        <v>0.1</v>
      </c>
      <c r="L6" s="66">
        <v>4</v>
      </c>
      <c r="N6" s="66" t="s">
        <v>277</v>
      </c>
      <c r="O6" s="66">
        <v>60</v>
      </c>
      <c r="P6" s="66">
        <v>75</v>
      </c>
      <c r="Q6" s="66">
        <v>0</v>
      </c>
      <c r="R6" s="66">
        <v>0</v>
      </c>
      <c r="S6" s="66">
        <v>66.063360000000003</v>
      </c>
      <c r="U6" s="66" t="s">
        <v>301</v>
      </c>
      <c r="V6" s="66">
        <v>0</v>
      </c>
      <c r="W6" s="66">
        <v>5</v>
      </c>
      <c r="X6" s="66">
        <v>20</v>
      </c>
      <c r="Y6" s="66">
        <v>0</v>
      </c>
      <c r="Z6" s="66">
        <v>34.649430000000002</v>
      </c>
    </row>
    <row r="7" spans="1:27" x14ac:dyDescent="0.3">
      <c r="E7" s="66" t="s">
        <v>327</v>
      </c>
      <c r="F7" s="66">
        <v>65</v>
      </c>
      <c r="G7" s="66">
        <v>30</v>
      </c>
      <c r="H7" s="66">
        <v>20</v>
      </c>
      <c r="J7" s="66" t="s">
        <v>285</v>
      </c>
      <c r="K7" s="66">
        <v>1</v>
      </c>
      <c r="L7" s="66">
        <v>10</v>
      </c>
    </row>
    <row r="8" spans="1:27" x14ac:dyDescent="0.3">
      <c r="E8" s="66" t="s">
        <v>289</v>
      </c>
      <c r="F8" s="66">
        <v>73.634</v>
      </c>
      <c r="G8" s="66">
        <v>11.045999999999999</v>
      </c>
      <c r="H8" s="66">
        <v>15.32</v>
      </c>
      <c r="J8" s="66" t="s">
        <v>289</v>
      </c>
      <c r="K8" s="66">
        <v>6.6879999999999997</v>
      </c>
      <c r="L8" s="66">
        <v>15</v>
      </c>
    </row>
    <row r="13" spans="1:27" x14ac:dyDescent="0.3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278</v>
      </c>
      <c r="B14" s="70"/>
      <c r="C14" s="70"/>
      <c r="D14" s="70"/>
      <c r="E14" s="70"/>
      <c r="F14" s="70"/>
      <c r="H14" s="70" t="s">
        <v>290</v>
      </c>
      <c r="I14" s="70"/>
      <c r="J14" s="70"/>
      <c r="K14" s="70"/>
      <c r="L14" s="70"/>
      <c r="M14" s="70"/>
      <c r="O14" s="70" t="s">
        <v>328</v>
      </c>
      <c r="P14" s="70"/>
      <c r="Q14" s="70"/>
      <c r="R14" s="70"/>
      <c r="S14" s="70"/>
      <c r="T14" s="70"/>
      <c r="V14" s="70" t="s">
        <v>329</v>
      </c>
      <c r="W14" s="70"/>
      <c r="X14" s="70"/>
      <c r="Y14" s="70"/>
      <c r="Z14" s="70"/>
      <c r="AA14" s="70"/>
    </row>
    <row r="15" spans="1:27" x14ac:dyDescent="0.3">
      <c r="A15" s="66"/>
      <c r="B15" s="66" t="s">
        <v>309</v>
      </c>
      <c r="C15" s="66" t="s">
        <v>299</v>
      </c>
      <c r="D15" s="66" t="s">
        <v>281</v>
      </c>
      <c r="E15" s="66" t="s">
        <v>330</v>
      </c>
      <c r="F15" s="66" t="s">
        <v>296</v>
      </c>
      <c r="H15" s="66"/>
      <c r="I15" s="66" t="s">
        <v>309</v>
      </c>
      <c r="J15" s="66" t="s">
        <v>299</v>
      </c>
      <c r="K15" s="66" t="s">
        <v>281</v>
      </c>
      <c r="L15" s="66" t="s">
        <v>300</v>
      </c>
      <c r="M15" s="66" t="s">
        <v>296</v>
      </c>
      <c r="O15" s="66"/>
      <c r="P15" s="66" t="s">
        <v>309</v>
      </c>
      <c r="Q15" s="66" t="s">
        <v>299</v>
      </c>
      <c r="R15" s="66" t="s">
        <v>281</v>
      </c>
      <c r="S15" s="66" t="s">
        <v>300</v>
      </c>
      <c r="T15" s="66" t="s">
        <v>296</v>
      </c>
      <c r="V15" s="66"/>
      <c r="W15" s="66" t="s">
        <v>309</v>
      </c>
      <c r="X15" s="66" t="s">
        <v>299</v>
      </c>
      <c r="Y15" s="66" t="s">
        <v>281</v>
      </c>
      <c r="Z15" s="66" t="s">
        <v>300</v>
      </c>
      <c r="AA15" s="66" t="s">
        <v>296</v>
      </c>
    </row>
    <row r="16" spans="1:27" x14ac:dyDescent="0.3">
      <c r="A16" s="66" t="s">
        <v>303</v>
      </c>
      <c r="B16" s="66">
        <v>780</v>
      </c>
      <c r="C16" s="66">
        <v>1090</v>
      </c>
      <c r="D16" s="66">
        <v>0</v>
      </c>
      <c r="E16" s="66">
        <v>3000</v>
      </c>
      <c r="F16" s="66">
        <v>799.81757000000005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27.685949999999998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6.5588649999999999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423.23349999999999</v>
      </c>
    </row>
    <row r="23" spans="1:62" x14ac:dyDescent="0.3">
      <c r="A23" s="71" t="s">
        <v>331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279</v>
      </c>
      <c r="B24" s="70"/>
      <c r="C24" s="70"/>
      <c r="D24" s="70"/>
      <c r="E24" s="70"/>
      <c r="F24" s="70"/>
      <c r="H24" s="70" t="s">
        <v>286</v>
      </c>
      <c r="I24" s="70"/>
      <c r="J24" s="70"/>
      <c r="K24" s="70"/>
      <c r="L24" s="70"/>
      <c r="M24" s="70"/>
      <c r="O24" s="70" t="s">
        <v>304</v>
      </c>
      <c r="P24" s="70"/>
      <c r="Q24" s="70"/>
      <c r="R24" s="70"/>
      <c r="S24" s="70"/>
      <c r="T24" s="70"/>
      <c r="V24" s="70" t="s">
        <v>305</v>
      </c>
      <c r="W24" s="70"/>
      <c r="X24" s="70"/>
      <c r="Y24" s="70"/>
      <c r="Z24" s="70"/>
      <c r="AA24" s="70"/>
      <c r="AC24" s="70" t="s">
        <v>306</v>
      </c>
      <c r="AD24" s="70"/>
      <c r="AE24" s="70"/>
      <c r="AF24" s="70"/>
      <c r="AG24" s="70"/>
      <c r="AH24" s="70"/>
      <c r="AJ24" s="70" t="s">
        <v>332</v>
      </c>
      <c r="AK24" s="70"/>
      <c r="AL24" s="70"/>
      <c r="AM24" s="70"/>
      <c r="AN24" s="70"/>
      <c r="AO24" s="70"/>
      <c r="AQ24" s="70" t="s">
        <v>307</v>
      </c>
      <c r="AR24" s="70"/>
      <c r="AS24" s="70"/>
      <c r="AT24" s="70"/>
      <c r="AU24" s="70"/>
      <c r="AV24" s="70"/>
      <c r="AX24" s="70" t="s">
        <v>308</v>
      </c>
      <c r="AY24" s="70"/>
      <c r="AZ24" s="70"/>
      <c r="BA24" s="70"/>
      <c r="BB24" s="70"/>
      <c r="BC24" s="70"/>
      <c r="BE24" s="70" t="s">
        <v>280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309</v>
      </c>
      <c r="C25" s="66" t="s">
        <v>299</v>
      </c>
      <c r="D25" s="66" t="s">
        <v>281</v>
      </c>
      <c r="E25" s="66" t="s">
        <v>300</v>
      </c>
      <c r="F25" s="66" t="s">
        <v>296</v>
      </c>
      <c r="H25" s="66"/>
      <c r="I25" s="66" t="s">
        <v>309</v>
      </c>
      <c r="J25" s="66" t="s">
        <v>299</v>
      </c>
      <c r="K25" s="66" t="s">
        <v>281</v>
      </c>
      <c r="L25" s="66" t="s">
        <v>300</v>
      </c>
      <c r="M25" s="66" t="s">
        <v>296</v>
      </c>
      <c r="O25" s="66"/>
      <c r="P25" s="66" t="s">
        <v>309</v>
      </c>
      <c r="Q25" s="66" t="s">
        <v>299</v>
      </c>
      <c r="R25" s="66" t="s">
        <v>281</v>
      </c>
      <c r="S25" s="66" t="s">
        <v>300</v>
      </c>
      <c r="T25" s="66" t="s">
        <v>296</v>
      </c>
      <c r="V25" s="66"/>
      <c r="W25" s="66" t="s">
        <v>309</v>
      </c>
      <c r="X25" s="66" t="s">
        <v>299</v>
      </c>
      <c r="Y25" s="66" t="s">
        <v>281</v>
      </c>
      <c r="Z25" s="66" t="s">
        <v>300</v>
      </c>
      <c r="AA25" s="66" t="s">
        <v>296</v>
      </c>
      <c r="AC25" s="66"/>
      <c r="AD25" s="66" t="s">
        <v>309</v>
      </c>
      <c r="AE25" s="66" t="s">
        <v>299</v>
      </c>
      <c r="AF25" s="66" t="s">
        <v>281</v>
      </c>
      <c r="AG25" s="66" t="s">
        <v>300</v>
      </c>
      <c r="AH25" s="66" t="s">
        <v>296</v>
      </c>
      <c r="AJ25" s="66"/>
      <c r="AK25" s="66" t="s">
        <v>309</v>
      </c>
      <c r="AL25" s="66" t="s">
        <v>299</v>
      </c>
      <c r="AM25" s="66" t="s">
        <v>281</v>
      </c>
      <c r="AN25" s="66" t="s">
        <v>300</v>
      </c>
      <c r="AO25" s="66" t="s">
        <v>296</v>
      </c>
      <c r="AQ25" s="66"/>
      <c r="AR25" s="66" t="s">
        <v>309</v>
      </c>
      <c r="AS25" s="66" t="s">
        <v>333</v>
      </c>
      <c r="AT25" s="66" t="s">
        <v>281</v>
      </c>
      <c r="AU25" s="66" t="s">
        <v>300</v>
      </c>
      <c r="AV25" s="66" t="s">
        <v>296</v>
      </c>
      <c r="AX25" s="66"/>
      <c r="AY25" s="66" t="s">
        <v>309</v>
      </c>
      <c r="AZ25" s="66" t="s">
        <v>299</v>
      </c>
      <c r="BA25" s="66" t="s">
        <v>281</v>
      </c>
      <c r="BB25" s="66" t="s">
        <v>300</v>
      </c>
      <c r="BC25" s="66" t="s">
        <v>296</v>
      </c>
      <c r="BE25" s="66"/>
      <c r="BF25" s="66" t="s">
        <v>309</v>
      </c>
      <c r="BG25" s="66" t="s">
        <v>299</v>
      </c>
      <c r="BH25" s="66" t="s">
        <v>281</v>
      </c>
      <c r="BI25" s="66" t="s">
        <v>300</v>
      </c>
      <c r="BJ25" s="66" t="s">
        <v>296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226.93577999999999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1.8648400000000001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1.7981862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16.740300999999999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4.7601089999999999</v>
      </c>
      <c r="AJ26" s="66" t="s">
        <v>310</v>
      </c>
      <c r="AK26" s="66">
        <v>450</v>
      </c>
      <c r="AL26" s="66">
        <v>550</v>
      </c>
      <c r="AM26" s="66">
        <v>0</v>
      </c>
      <c r="AN26" s="66">
        <v>1000</v>
      </c>
      <c r="AO26" s="66">
        <v>799.9357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6.4033822999999996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3.3690734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6.0186523999999997</v>
      </c>
    </row>
    <row r="33" spans="1:68" x14ac:dyDescent="0.3">
      <c r="A33" s="71" t="s">
        <v>282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177</v>
      </c>
      <c r="B34" s="70"/>
      <c r="C34" s="70"/>
      <c r="D34" s="70"/>
      <c r="E34" s="70"/>
      <c r="F34" s="70"/>
      <c r="H34" s="70" t="s">
        <v>311</v>
      </c>
      <c r="I34" s="70"/>
      <c r="J34" s="70"/>
      <c r="K34" s="70"/>
      <c r="L34" s="70"/>
      <c r="M34" s="70"/>
      <c r="O34" s="70" t="s">
        <v>178</v>
      </c>
      <c r="P34" s="70"/>
      <c r="Q34" s="70"/>
      <c r="R34" s="70"/>
      <c r="S34" s="70"/>
      <c r="T34" s="70"/>
      <c r="V34" s="70" t="s">
        <v>312</v>
      </c>
      <c r="W34" s="70"/>
      <c r="X34" s="70"/>
      <c r="Y34" s="70"/>
      <c r="Z34" s="70"/>
      <c r="AA34" s="70"/>
      <c r="AC34" s="70" t="s">
        <v>313</v>
      </c>
      <c r="AD34" s="70"/>
      <c r="AE34" s="70"/>
      <c r="AF34" s="70"/>
      <c r="AG34" s="70"/>
      <c r="AH34" s="70"/>
      <c r="AJ34" s="70" t="s">
        <v>334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309</v>
      </c>
      <c r="C35" s="66" t="s">
        <v>333</v>
      </c>
      <c r="D35" s="66" t="s">
        <v>281</v>
      </c>
      <c r="E35" s="66" t="s">
        <v>300</v>
      </c>
      <c r="F35" s="66" t="s">
        <v>296</v>
      </c>
      <c r="H35" s="66"/>
      <c r="I35" s="66" t="s">
        <v>309</v>
      </c>
      <c r="J35" s="66" t="s">
        <v>299</v>
      </c>
      <c r="K35" s="66" t="s">
        <v>281</v>
      </c>
      <c r="L35" s="66" t="s">
        <v>300</v>
      </c>
      <c r="M35" s="66" t="s">
        <v>296</v>
      </c>
      <c r="O35" s="66"/>
      <c r="P35" s="66" t="s">
        <v>309</v>
      </c>
      <c r="Q35" s="66" t="s">
        <v>299</v>
      </c>
      <c r="R35" s="66" t="s">
        <v>281</v>
      </c>
      <c r="S35" s="66" t="s">
        <v>300</v>
      </c>
      <c r="T35" s="66" t="s">
        <v>296</v>
      </c>
      <c r="V35" s="66"/>
      <c r="W35" s="66" t="s">
        <v>309</v>
      </c>
      <c r="X35" s="66" t="s">
        <v>299</v>
      </c>
      <c r="Y35" s="66" t="s">
        <v>281</v>
      </c>
      <c r="Z35" s="66" t="s">
        <v>300</v>
      </c>
      <c r="AA35" s="66" t="s">
        <v>296</v>
      </c>
      <c r="AC35" s="66"/>
      <c r="AD35" s="66" t="s">
        <v>309</v>
      </c>
      <c r="AE35" s="66" t="s">
        <v>299</v>
      </c>
      <c r="AF35" s="66" t="s">
        <v>281</v>
      </c>
      <c r="AG35" s="66" t="s">
        <v>300</v>
      </c>
      <c r="AH35" s="66" t="s">
        <v>296</v>
      </c>
      <c r="AJ35" s="66"/>
      <c r="AK35" s="66" t="s">
        <v>309</v>
      </c>
      <c r="AL35" s="66" t="s">
        <v>299</v>
      </c>
      <c r="AM35" s="66" t="s">
        <v>281</v>
      </c>
      <c r="AN35" s="66" t="s">
        <v>300</v>
      </c>
      <c r="AO35" s="66" t="s">
        <v>296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517.88806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1227.1727000000001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4460.5654000000004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4601.2763999999997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85.992676000000003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178.85840999999999</v>
      </c>
    </row>
    <row r="43" spans="1:68" x14ac:dyDescent="0.3">
      <c r="A43" s="71" t="s">
        <v>287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335</v>
      </c>
      <c r="B44" s="70"/>
      <c r="C44" s="70"/>
      <c r="D44" s="70"/>
      <c r="E44" s="70"/>
      <c r="F44" s="70"/>
      <c r="H44" s="70" t="s">
        <v>288</v>
      </c>
      <c r="I44" s="70"/>
      <c r="J44" s="70"/>
      <c r="K44" s="70"/>
      <c r="L44" s="70"/>
      <c r="M44" s="70"/>
      <c r="O44" s="70" t="s">
        <v>314</v>
      </c>
      <c r="P44" s="70"/>
      <c r="Q44" s="70"/>
      <c r="R44" s="70"/>
      <c r="S44" s="70"/>
      <c r="T44" s="70"/>
      <c r="V44" s="70" t="s">
        <v>315</v>
      </c>
      <c r="W44" s="70"/>
      <c r="X44" s="70"/>
      <c r="Y44" s="70"/>
      <c r="Z44" s="70"/>
      <c r="AA44" s="70"/>
      <c r="AC44" s="70" t="s">
        <v>336</v>
      </c>
      <c r="AD44" s="70"/>
      <c r="AE44" s="70"/>
      <c r="AF44" s="70"/>
      <c r="AG44" s="70"/>
      <c r="AH44" s="70"/>
      <c r="AJ44" s="70" t="s">
        <v>283</v>
      </c>
      <c r="AK44" s="70"/>
      <c r="AL44" s="70"/>
      <c r="AM44" s="70"/>
      <c r="AN44" s="70"/>
      <c r="AO44" s="70"/>
      <c r="AQ44" s="70" t="s">
        <v>316</v>
      </c>
      <c r="AR44" s="70"/>
      <c r="AS44" s="70"/>
      <c r="AT44" s="70"/>
      <c r="AU44" s="70"/>
      <c r="AV44" s="70"/>
      <c r="AX44" s="70" t="s">
        <v>317</v>
      </c>
      <c r="AY44" s="70"/>
      <c r="AZ44" s="70"/>
      <c r="BA44" s="70"/>
      <c r="BB44" s="70"/>
      <c r="BC44" s="70"/>
      <c r="BE44" s="70" t="s">
        <v>318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309</v>
      </c>
      <c r="C45" s="66" t="s">
        <v>299</v>
      </c>
      <c r="D45" s="66" t="s">
        <v>281</v>
      </c>
      <c r="E45" s="66" t="s">
        <v>300</v>
      </c>
      <c r="F45" s="66" t="s">
        <v>296</v>
      </c>
      <c r="H45" s="66"/>
      <c r="I45" s="66" t="s">
        <v>309</v>
      </c>
      <c r="J45" s="66" t="s">
        <v>299</v>
      </c>
      <c r="K45" s="66" t="s">
        <v>281</v>
      </c>
      <c r="L45" s="66" t="s">
        <v>300</v>
      </c>
      <c r="M45" s="66" t="s">
        <v>296</v>
      </c>
      <c r="O45" s="66"/>
      <c r="P45" s="66" t="s">
        <v>309</v>
      </c>
      <c r="Q45" s="66" t="s">
        <v>299</v>
      </c>
      <c r="R45" s="66" t="s">
        <v>281</v>
      </c>
      <c r="S45" s="66" t="s">
        <v>300</v>
      </c>
      <c r="T45" s="66" t="s">
        <v>296</v>
      </c>
      <c r="V45" s="66"/>
      <c r="W45" s="66" t="s">
        <v>309</v>
      </c>
      <c r="X45" s="66" t="s">
        <v>299</v>
      </c>
      <c r="Y45" s="66" t="s">
        <v>281</v>
      </c>
      <c r="Z45" s="66" t="s">
        <v>300</v>
      </c>
      <c r="AA45" s="66" t="s">
        <v>296</v>
      </c>
      <c r="AC45" s="66"/>
      <c r="AD45" s="66" t="s">
        <v>309</v>
      </c>
      <c r="AE45" s="66" t="s">
        <v>299</v>
      </c>
      <c r="AF45" s="66" t="s">
        <v>281</v>
      </c>
      <c r="AG45" s="66" t="s">
        <v>300</v>
      </c>
      <c r="AH45" s="66" t="s">
        <v>296</v>
      </c>
      <c r="AJ45" s="66"/>
      <c r="AK45" s="66" t="s">
        <v>309</v>
      </c>
      <c r="AL45" s="66" t="s">
        <v>299</v>
      </c>
      <c r="AM45" s="66" t="s">
        <v>281</v>
      </c>
      <c r="AN45" s="66" t="s">
        <v>300</v>
      </c>
      <c r="AO45" s="66" t="s">
        <v>296</v>
      </c>
      <c r="AQ45" s="66"/>
      <c r="AR45" s="66" t="s">
        <v>309</v>
      </c>
      <c r="AS45" s="66" t="s">
        <v>299</v>
      </c>
      <c r="AT45" s="66" t="s">
        <v>281</v>
      </c>
      <c r="AU45" s="66" t="s">
        <v>300</v>
      </c>
      <c r="AV45" s="66" t="s">
        <v>296</v>
      </c>
      <c r="AX45" s="66"/>
      <c r="AY45" s="66" t="s">
        <v>309</v>
      </c>
      <c r="AZ45" s="66" t="s">
        <v>299</v>
      </c>
      <c r="BA45" s="66" t="s">
        <v>281</v>
      </c>
      <c r="BB45" s="66" t="s">
        <v>300</v>
      </c>
      <c r="BC45" s="66" t="s">
        <v>296</v>
      </c>
      <c r="BE45" s="66"/>
      <c r="BF45" s="66" t="s">
        <v>309</v>
      </c>
      <c r="BG45" s="66" t="s">
        <v>299</v>
      </c>
      <c r="BH45" s="66" t="s">
        <v>281</v>
      </c>
      <c r="BI45" s="66" t="s">
        <v>300</v>
      </c>
      <c r="BJ45" s="66" t="s">
        <v>296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17.792131000000001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11.8271055</v>
      </c>
      <c r="O46" s="66" t="s">
        <v>319</v>
      </c>
      <c r="P46" s="66">
        <v>970</v>
      </c>
      <c r="Q46" s="66">
        <v>800</v>
      </c>
      <c r="R46" s="66">
        <v>480</v>
      </c>
      <c r="S46" s="66">
        <v>10000</v>
      </c>
      <c r="T46" s="66">
        <v>949.66436999999996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4.3404505000000003E-2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3.2259310000000001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107.57651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76.590609999999998</v>
      </c>
      <c r="AX46" s="66" t="s">
        <v>320</v>
      </c>
      <c r="AY46" s="66"/>
      <c r="AZ46" s="66"/>
      <c r="BA46" s="66"/>
      <c r="BB46" s="66"/>
      <c r="BC46" s="66"/>
      <c r="BE46" s="66" t="s">
        <v>321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abSelected="1" workbookViewId="0">
      <selection activeCell="I19" sqref="I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339</v>
      </c>
      <c r="D2" s="61">
        <v>54</v>
      </c>
      <c r="E2" s="61">
        <v>1936.2627</v>
      </c>
      <c r="F2" s="61">
        <v>317.53332999999998</v>
      </c>
      <c r="G2" s="61">
        <v>47.634377000000001</v>
      </c>
      <c r="H2" s="61">
        <v>32.521735999999997</v>
      </c>
      <c r="I2" s="61">
        <v>15.112641</v>
      </c>
      <c r="J2" s="61">
        <v>66.063360000000003</v>
      </c>
      <c r="K2" s="61">
        <v>35.110109999999999</v>
      </c>
      <c r="L2" s="61">
        <v>30.953247000000001</v>
      </c>
      <c r="M2" s="61">
        <v>34.649430000000002</v>
      </c>
      <c r="N2" s="61">
        <v>4.0984179999999997</v>
      </c>
      <c r="O2" s="61">
        <v>20.858595000000001</v>
      </c>
      <c r="P2" s="61">
        <v>1639.1215</v>
      </c>
      <c r="Q2" s="61">
        <v>25.195979999999999</v>
      </c>
      <c r="R2" s="61">
        <v>799.81757000000005</v>
      </c>
      <c r="S2" s="61">
        <v>152.19970000000001</v>
      </c>
      <c r="T2" s="61">
        <v>7771.41</v>
      </c>
      <c r="U2" s="61">
        <v>6.5588649999999999</v>
      </c>
      <c r="V2" s="61">
        <v>27.685949999999998</v>
      </c>
      <c r="W2" s="61">
        <v>423.23349999999999</v>
      </c>
      <c r="X2" s="61">
        <v>226.93577999999999</v>
      </c>
      <c r="Y2" s="61">
        <v>1.8648400000000001</v>
      </c>
      <c r="Z2" s="61">
        <v>1.7981862</v>
      </c>
      <c r="AA2" s="61">
        <v>16.740300999999999</v>
      </c>
      <c r="AB2" s="61">
        <v>4.7601089999999999</v>
      </c>
      <c r="AC2" s="61">
        <v>799.9357</v>
      </c>
      <c r="AD2" s="61">
        <v>6.4033822999999996</v>
      </c>
      <c r="AE2" s="61">
        <v>3.3690734</v>
      </c>
      <c r="AF2" s="61">
        <v>6.0186523999999997</v>
      </c>
      <c r="AG2" s="61">
        <v>517.88806</v>
      </c>
      <c r="AH2" s="61">
        <v>346.39359999999999</v>
      </c>
      <c r="AI2" s="61">
        <v>171.49448000000001</v>
      </c>
      <c r="AJ2" s="61">
        <v>1227.1727000000001</v>
      </c>
      <c r="AK2" s="61">
        <v>4460.5654000000004</v>
      </c>
      <c r="AL2" s="61">
        <v>85.992676000000003</v>
      </c>
      <c r="AM2" s="61">
        <v>4601.2763999999997</v>
      </c>
      <c r="AN2" s="61">
        <v>178.85840999999999</v>
      </c>
      <c r="AO2" s="61">
        <v>17.792131000000001</v>
      </c>
      <c r="AP2" s="61">
        <v>13.835979</v>
      </c>
      <c r="AQ2" s="61">
        <v>3.9561532000000001</v>
      </c>
      <c r="AR2" s="61">
        <v>11.8271055</v>
      </c>
      <c r="AS2" s="61">
        <v>949.66436999999996</v>
      </c>
      <c r="AT2" s="61">
        <v>4.3404505000000003E-2</v>
      </c>
      <c r="AU2" s="61">
        <v>3.2259310000000001</v>
      </c>
      <c r="AV2" s="61">
        <v>107.57651</v>
      </c>
      <c r="AW2" s="61">
        <v>76.590609999999998</v>
      </c>
      <c r="AX2" s="61">
        <v>0.22104262999999999</v>
      </c>
      <c r="AY2" s="61">
        <v>1.2175596</v>
      </c>
      <c r="AZ2" s="61">
        <v>496.26159999999999</v>
      </c>
      <c r="BA2" s="61">
        <v>48.593116999999999</v>
      </c>
      <c r="BB2" s="61">
        <v>12.512459</v>
      </c>
      <c r="BC2" s="61">
        <v>19.038741999999999</v>
      </c>
      <c r="BD2" s="61">
        <v>16.99765</v>
      </c>
      <c r="BE2" s="61">
        <v>0.71665853000000002</v>
      </c>
      <c r="BF2" s="61">
        <v>3.993001</v>
      </c>
      <c r="BG2" s="61">
        <v>1.1518281E-3</v>
      </c>
      <c r="BH2" s="61">
        <v>1.4234645999999999E-3</v>
      </c>
      <c r="BI2" s="61">
        <v>1.1010222E-3</v>
      </c>
      <c r="BJ2" s="61">
        <v>1.81452E-2</v>
      </c>
      <c r="BK2" s="61">
        <v>8.8602166000000004E-5</v>
      </c>
      <c r="BL2" s="61">
        <v>0.16284499999999999</v>
      </c>
      <c r="BM2" s="61">
        <v>4.1722703000000001</v>
      </c>
      <c r="BN2" s="61">
        <v>0.85179435999999997</v>
      </c>
      <c r="BO2" s="61">
        <v>63.359172999999998</v>
      </c>
      <c r="BP2" s="61">
        <v>12.169397999999999</v>
      </c>
      <c r="BQ2" s="61">
        <v>20.830501999999999</v>
      </c>
      <c r="BR2" s="61">
        <v>84.770930000000007</v>
      </c>
      <c r="BS2" s="61">
        <v>29.989182</v>
      </c>
      <c r="BT2" s="61">
        <v>9.1484529999999999</v>
      </c>
      <c r="BU2" s="61">
        <v>0.50644500000000003</v>
      </c>
      <c r="BV2" s="61">
        <v>0.22686323999999999</v>
      </c>
      <c r="BW2" s="61">
        <v>0.73399879999999995</v>
      </c>
      <c r="BX2" s="61">
        <v>1.6876017000000001</v>
      </c>
      <c r="BY2" s="61">
        <v>0.18115382999999999</v>
      </c>
      <c r="BZ2" s="61">
        <v>1.0197598999999999E-3</v>
      </c>
      <c r="CA2" s="61">
        <v>1.9018303999999999</v>
      </c>
      <c r="CB2" s="61">
        <v>0.15426964000000001</v>
      </c>
      <c r="CC2" s="61">
        <v>0.19732094</v>
      </c>
      <c r="CD2" s="61">
        <v>2.2956528999999999</v>
      </c>
      <c r="CE2" s="61">
        <v>8.2663946000000002E-2</v>
      </c>
      <c r="CF2" s="61">
        <v>0.62486434000000002</v>
      </c>
      <c r="CG2" s="61">
        <v>0</v>
      </c>
      <c r="CH2" s="61">
        <v>2.0883777999999999E-2</v>
      </c>
      <c r="CI2" s="61">
        <v>2.5328759999999999E-3</v>
      </c>
      <c r="CJ2" s="61">
        <v>4.8376190000000001</v>
      </c>
      <c r="CK2" s="61">
        <v>9.024944E-3</v>
      </c>
      <c r="CL2" s="61">
        <v>4.4082283999999996</v>
      </c>
      <c r="CM2" s="61">
        <v>3.5754760000000001</v>
      </c>
      <c r="CN2" s="61">
        <v>1907.3132000000001</v>
      </c>
      <c r="CO2" s="61">
        <v>3348.3690000000001</v>
      </c>
      <c r="CP2" s="61">
        <v>2528.7345999999998</v>
      </c>
      <c r="CQ2" s="61">
        <v>823.05119999999999</v>
      </c>
      <c r="CR2" s="61">
        <v>430.38992000000002</v>
      </c>
      <c r="CS2" s="61">
        <v>307.47469999999998</v>
      </c>
      <c r="CT2" s="61">
        <v>1885.1567</v>
      </c>
      <c r="CU2" s="61">
        <v>1252.1804999999999</v>
      </c>
      <c r="CV2" s="61">
        <v>824.07270000000005</v>
      </c>
      <c r="CW2" s="61">
        <v>1521.9023</v>
      </c>
      <c r="CX2" s="61">
        <v>459.68709999999999</v>
      </c>
      <c r="CY2" s="61">
        <v>2348.0059999999999</v>
      </c>
      <c r="CZ2" s="61">
        <v>1120.8163999999999</v>
      </c>
      <c r="DA2" s="61">
        <v>3118.2283000000002</v>
      </c>
      <c r="DB2" s="61">
        <v>2731.0808000000002</v>
      </c>
      <c r="DC2" s="61">
        <v>4627.1665000000003</v>
      </c>
      <c r="DD2" s="61">
        <v>7114.4687999999996</v>
      </c>
      <c r="DE2" s="61">
        <v>1644.9427000000001</v>
      </c>
      <c r="DF2" s="61">
        <v>2566.1619999999998</v>
      </c>
      <c r="DG2" s="61">
        <v>1708.2048</v>
      </c>
      <c r="DH2" s="61">
        <v>156.98163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48.593116999999999</v>
      </c>
      <c r="B6">
        <f>BB2</f>
        <v>12.512459</v>
      </c>
      <c r="C6">
        <f>BC2</f>
        <v>19.038741999999999</v>
      </c>
      <c r="D6">
        <f>BD2</f>
        <v>16.99765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2" sqref="F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24113</v>
      </c>
      <c r="C2" s="56">
        <f ca="1">YEAR(TODAY())-YEAR(B2)+IF(TODAY()&gt;=DATE(YEAR(TODAY()),MONTH(B2),DAY(B2)),0,-1)</f>
        <v>54</v>
      </c>
      <c r="E2" s="52">
        <v>161</v>
      </c>
      <c r="F2" s="53" t="s">
        <v>39</v>
      </c>
      <c r="G2" s="52">
        <v>58.9</v>
      </c>
      <c r="H2" s="51" t="s">
        <v>41</v>
      </c>
      <c r="I2" s="73">
        <f>ROUND(G3/E3^2,1)</f>
        <v>22.7</v>
      </c>
    </row>
    <row r="3" spans="1:9" x14ac:dyDescent="0.3">
      <c r="E3" s="51">
        <f>E2/100</f>
        <v>1.61</v>
      </c>
      <c r="F3" s="51" t="s">
        <v>40</v>
      </c>
      <c r="G3" s="51">
        <f>G2</f>
        <v>58.9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0">
        <v>44097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장진선, ID : H1900418)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14:37:20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 x14ac:dyDescent="0.3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 x14ac:dyDescent="0.35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 x14ac:dyDescent="0.3">
      <c r="A5" s="6"/>
      <c r="B5" s="147" t="s">
        <v>275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 x14ac:dyDescent="0.3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 x14ac:dyDescent="0.3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 x14ac:dyDescent="0.3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 x14ac:dyDescent="0.3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 x14ac:dyDescent="0.3">
      <c r="C10" s="153" t="s">
        <v>30</v>
      </c>
      <c r="D10" s="153"/>
      <c r="E10" s="154"/>
      <c r="F10" s="157">
        <f>'개인정보 및 신체계측 입력'!B5</f>
        <v>44097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153" t="s">
        <v>32</v>
      </c>
      <c r="D12" s="153"/>
      <c r="E12" s="154"/>
      <c r="F12" s="138">
        <f ca="1">'개인정보 및 신체계측 입력'!C2</f>
        <v>54</v>
      </c>
      <c r="G12" s="138"/>
      <c r="H12" s="138"/>
      <c r="I12" s="138"/>
      <c r="K12" s="129">
        <f>'개인정보 및 신체계측 입력'!E2</f>
        <v>161</v>
      </c>
      <c r="L12" s="130"/>
      <c r="M12" s="123">
        <f>'개인정보 및 신체계측 입력'!G2</f>
        <v>58.9</v>
      </c>
      <c r="N12" s="124"/>
      <c r="O12" s="119" t="s">
        <v>271</v>
      </c>
      <c r="P12" s="113"/>
      <c r="Q12" s="116">
        <f>'개인정보 및 신체계측 입력'!I2</f>
        <v>22.7</v>
      </c>
      <c r="R12" s="116"/>
      <c r="S12" s="116"/>
    </row>
    <row r="13" spans="1:19" ht="18" customHeight="1" thickBot="1" x14ac:dyDescent="0.35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 x14ac:dyDescent="0.3">
      <c r="C14" s="155" t="s">
        <v>31</v>
      </c>
      <c r="D14" s="155"/>
      <c r="E14" s="156"/>
      <c r="F14" s="117" t="str">
        <f>MID('DRIs DATA'!B1,28,3)</f>
        <v>장진선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 x14ac:dyDescent="0.35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 x14ac:dyDescent="0.3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73.634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 x14ac:dyDescent="0.3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 x14ac:dyDescent="0.3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 x14ac:dyDescent="0.35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11.045999999999999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 x14ac:dyDescent="0.3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 x14ac:dyDescent="0.3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 x14ac:dyDescent="0.3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15.32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 x14ac:dyDescent="0.3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 x14ac:dyDescent="0.3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6" t="s">
        <v>191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 x14ac:dyDescent="0.35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1" t="s">
        <v>164</v>
      </c>
      <c r="D69" s="151"/>
      <c r="E69" s="151"/>
      <c r="F69" s="151"/>
      <c r="G69" s="151"/>
      <c r="H69" s="144" t="s">
        <v>170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2">
        <f>ROUND('그룹 전체 사용자의 일일 입력'!D6/MAX('그룹 전체 사용자의 일일 입력'!$B$6,'그룹 전체 사용자의 일일 입력'!$C$6,'그룹 전체 사용자의 일일 입력'!$D$6),1)</f>
        <v>0.9</v>
      </c>
      <c r="P69" s="15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6" t="s">
        <v>165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1" t="s">
        <v>51</v>
      </c>
      <c r="D72" s="151"/>
      <c r="E72" s="151"/>
      <c r="F72" s="151"/>
      <c r="G72" s="151"/>
      <c r="H72" s="38"/>
      <c r="I72" s="144" t="s">
        <v>52</v>
      </c>
      <c r="J72" s="144"/>
      <c r="K72" s="36">
        <f>ROUND('DRIs DATA'!L8,1)</f>
        <v>15</v>
      </c>
      <c r="L72" s="36" t="s">
        <v>53</v>
      </c>
      <c r="M72" s="36">
        <f>ROUND('DRIs DATA'!K8,1)</f>
        <v>6.7</v>
      </c>
      <c r="N72" s="145" t="s">
        <v>54</v>
      </c>
      <c r="O72" s="145"/>
      <c r="P72" s="145"/>
      <c r="Q72" s="145"/>
      <c r="R72" s="39"/>
      <c r="S72" s="35"/>
      <c r="T72" s="6"/>
    </row>
    <row r="73" spans="2:21" ht="18" customHeight="1" x14ac:dyDescent="0.3">
      <c r="B73" s="6"/>
      <c r="C73" s="85" t="s">
        <v>181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 x14ac:dyDescent="0.3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6" t="s">
        <v>192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 x14ac:dyDescent="0.35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7" t="s">
        <v>168</v>
      </c>
      <c r="C80" s="87"/>
      <c r="D80" s="87"/>
      <c r="E80" s="87"/>
      <c r="F80" s="21"/>
      <c r="G80" s="21"/>
      <c r="H80" s="21"/>
      <c r="L80" s="87" t="s">
        <v>172</v>
      </c>
      <c r="M80" s="87"/>
      <c r="N80" s="87"/>
      <c r="O80" s="87"/>
      <c r="P80" s="8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5" t="s">
        <v>268</v>
      </c>
      <c r="C93" s="136"/>
      <c r="D93" s="136"/>
      <c r="E93" s="136"/>
      <c r="F93" s="136"/>
      <c r="G93" s="136"/>
      <c r="H93" s="136"/>
      <c r="I93" s="136"/>
      <c r="J93" s="137"/>
      <c r="L93" s="135" t="s">
        <v>175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 x14ac:dyDescent="0.3">
      <c r="B94" s="90" t="s">
        <v>171</v>
      </c>
      <c r="C94" s="88"/>
      <c r="D94" s="88"/>
      <c r="E94" s="88"/>
      <c r="F94" s="91">
        <f>ROUND('DRIs DATA'!F16/'DRIs DATA'!C16*100,2)</f>
        <v>106.64</v>
      </c>
      <c r="G94" s="91"/>
      <c r="H94" s="88" t="s">
        <v>167</v>
      </c>
      <c r="I94" s="88"/>
      <c r="J94" s="89"/>
      <c r="L94" s="90" t="s">
        <v>171</v>
      </c>
      <c r="M94" s="88"/>
      <c r="N94" s="88"/>
      <c r="O94" s="88"/>
      <c r="P94" s="88"/>
      <c r="Q94" s="23">
        <f>ROUND('DRIs DATA'!M16/'DRIs DATA'!K16*100,2)</f>
        <v>230.72</v>
      </c>
      <c r="R94" s="88" t="s">
        <v>167</v>
      </c>
      <c r="S94" s="88"/>
      <c r="T94" s="89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3" t="s">
        <v>180</v>
      </c>
      <c r="C96" s="94"/>
      <c r="D96" s="94"/>
      <c r="E96" s="94"/>
      <c r="F96" s="94"/>
      <c r="G96" s="94"/>
      <c r="H96" s="94"/>
      <c r="I96" s="94"/>
      <c r="J96" s="95"/>
      <c r="L96" s="99" t="s">
        <v>173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 x14ac:dyDescent="0.3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 x14ac:dyDescent="0.3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 x14ac:dyDescent="0.3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 x14ac:dyDescent="0.3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 x14ac:dyDescent="0.35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6" t="s">
        <v>193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 x14ac:dyDescent="0.35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7" t="s">
        <v>169</v>
      </c>
      <c r="C107" s="87"/>
      <c r="D107" s="87"/>
      <c r="E107" s="87"/>
      <c r="F107" s="6"/>
      <c r="G107" s="6"/>
      <c r="H107" s="6"/>
      <c r="I107" s="6"/>
      <c r="L107" s="87" t="s">
        <v>270</v>
      </c>
      <c r="M107" s="87"/>
      <c r="N107" s="87"/>
      <c r="O107" s="87"/>
      <c r="P107" s="8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2" t="s">
        <v>264</v>
      </c>
      <c r="C120" s="83"/>
      <c r="D120" s="83"/>
      <c r="E120" s="83"/>
      <c r="F120" s="83"/>
      <c r="G120" s="83"/>
      <c r="H120" s="83"/>
      <c r="I120" s="83"/>
      <c r="J120" s="84"/>
      <c r="L120" s="82" t="s">
        <v>265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 x14ac:dyDescent="0.3">
      <c r="B121" s="43" t="s">
        <v>171</v>
      </c>
      <c r="C121" s="16"/>
      <c r="D121" s="16"/>
      <c r="E121" s="15"/>
      <c r="F121" s="91">
        <f>ROUND('DRIs DATA'!F26/'DRIs DATA'!C26*100,2)</f>
        <v>226.94</v>
      </c>
      <c r="G121" s="91"/>
      <c r="H121" s="88" t="s">
        <v>166</v>
      </c>
      <c r="I121" s="88"/>
      <c r="J121" s="89"/>
      <c r="L121" s="42" t="s">
        <v>171</v>
      </c>
      <c r="M121" s="20"/>
      <c r="N121" s="20"/>
      <c r="O121" s="23"/>
      <c r="P121" s="6"/>
      <c r="Q121" s="58">
        <f>ROUND('DRIs DATA'!AH26/'DRIs DATA'!AE26*100,2)</f>
        <v>317.33999999999997</v>
      </c>
      <c r="R121" s="88" t="s">
        <v>166</v>
      </c>
      <c r="S121" s="88"/>
      <c r="T121" s="89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5" t="s">
        <v>174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269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 x14ac:dyDescent="0.3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 x14ac:dyDescent="0.3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 x14ac:dyDescent="0.3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 x14ac:dyDescent="0.3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7.25" thickBot="1" x14ac:dyDescent="0.35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6" t="s">
        <v>262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263</v>
      </c>
      <c r="P130" s="77"/>
      <c r="Q130" s="77"/>
      <c r="R130" s="77"/>
      <c r="S130" s="77"/>
      <c r="T130" s="78"/>
    </row>
    <row r="131" spans="2:21" ht="18" customHeight="1" thickBot="1" x14ac:dyDescent="0.3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6" t="s">
        <v>194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 x14ac:dyDescent="0.35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7" t="s">
        <v>177</v>
      </c>
      <c r="C158" s="87"/>
      <c r="D158" s="87"/>
      <c r="E158" s="6"/>
      <c r="F158" s="6"/>
      <c r="G158" s="6"/>
      <c r="H158" s="6"/>
      <c r="I158" s="6"/>
      <c r="L158" s="87" t="s">
        <v>178</v>
      </c>
      <c r="M158" s="87"/>
      <c r="N158" s="8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2" t="s">
        <v>266</v>
      </c>
      <c r="C171" s="83"/>
      <c r="D171" s="83"/>
      <c r="E171" s="83"/>
      <c r="F171" s="83"/>
      <c r="G171" s="83"/>
      <c r="H171" s="83"/>
      <c r="I171" s="83"/>
      <c r="J171" s="84"/>
      <c r="L171" s="82" t="s">
        <v>176</v>
      </c>
      <c r="M171" s="83"/>
      <c r="N171" s="83"/>
      <c r="O171" s="83"/>
      <c r="P171" s="83"/>
      <c r="Q171" s="83"/>
      <c r="R171" s="83"/>
      <c r="S171" s="84"/>
    </row>
    <row r="172" spans="2:19" ht="18" customHeight="1" x14ac:dyDescent="0.3">
      <c r="B172" s="42" t="s">
        <v>171</v>
      </c>
      <c r="C172" s="20"/>
      <c r="D172" s="20"/>
      <c r="E172" s="6"/>
      <c r="F172" s="91">
        <f>ROUND('DRIs DATA'!F36/'DRIs DATA'!C36*100,2)</f>
        <v>64.739999999999995</v>
      </c>
      <c r="G172" s="9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297.37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5" t="s">
        <v>185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187</v>
      </c>
      <c r="M174" s="106"/>
      <c r="N174" s="106"/>
      <c r="O174" s="106"/>
      <c r="P174" s="106"/>
      <c r="Q174" s="106"/>
      <c r="R174" s="106"/>
      <c r="S174" s="107"/>
    </row>
    <row r="175" spans="2:19" ht="18" customHeight="1" x14ac:dyDescent="0.3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 x14ac:dyDescent="0.3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 x14ac:dyDescent="0.3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 x14ac:dyDescent="0.3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x14ac:dyDescent="0.3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 x14ac:dyDescent="0.35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 x14ac:dyDescent="0.35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 x14ac:dyDescent="0.3">
      <c r="B183" s="87" t="s">
        <v>179</v>
      </c>
      <c r="C183" s="87"/>
      <c r="D183" s="8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2" t="s">
        <v>267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1">
        <f>ROUND('DRIs DATA'!F46/'DRIs DATA'!C46*100,2)</f>
        <v>177.92</v>
      </c>
      <c r="G197" s="9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5" t="s">
        <v>186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 x14ac:dyDescent="0.3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 x14ac:dyDescent="0.3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 x14ac:dyDescent="0.3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x14ac:dyDescent="0.3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 x14ac:dyDescent="0.35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 x14ac:dyDescent="0.35">
      <c r="K205" s="10"/>
    </row>
    <row r="206" spans="2:20" ht="18" customHeight="1" x14ac:dyDescent="0.3">
      <c r="B206" s="76" t="s">
        <v>195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 x14ac:dyDescent="0.35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1" t="s">
        <v>188</v>
      </c>
      <c r="C209" s="111"/>
      <c r="D209" s="111"/>
      <c r="E209" s="111"/>
      <c r="F209" s="111"/>
      <c r="G209" s="111"/>
      <c r="H209" s="11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2" t="s">
        <v>190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2020-12-17T07:46:34Z</dcterms:modified>
</cp:coreProperties>
</file>