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<sst xmlns="http://schemas.openxmlformats.org/spreadsheetml/2006/main" count="692" uniqueCount="351">
  <si>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</si>
  <si>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</si>
  <si>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</si>
  <si>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</si>
  <si>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</si>
  <si>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</si>
  <si>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</si>
  <si>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</si>
  <si>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</si>
  <si>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</si>
  <si>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</si>
  <si>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</si>
  <si>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</si>
  <si>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</si>
  <si>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</si>
  <si>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</si>
  <si>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</si>
  <si>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</si>
  <si>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</si>
  <si>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</si>
  <si>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</si>
  <si>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</si>
  <si>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</si>
  <si>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</si>
  <si>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</si>
  <si>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</si>
  <si>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</si>
  <si>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</si>
  <si>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</si>
  <si>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</si>
  <si>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</si>
  <si>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</si>
  <si>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</si>
  <si>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</si>
  <si>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</si>
  <si>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</si>
  <si>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</si>
  <si>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</si>
  <si>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</si>
  <si>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</si>
  <si>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</si>
  <si>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</si>
  <si>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</si>
  <si>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</si>
  <si>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</si>
  <si>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</si>
  <si>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</si>
  <si>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</si>
  <si>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</si>
  <si>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</si>
  <si>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</si>
  <si>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</si>
  <si>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</si>
  <si>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</si>
  <si>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</si>
  <si>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</si>
  <si>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</si>
  <si>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</si>
  <si>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</si>
  <si>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</si>
  <si>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</si>
  <si>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</si>
  <si>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</si>
  <si>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</si>
  <si>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</si>
  <si>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</si>
  <si>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</si>
  <si>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</si>
  <si>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</si>
  <si>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</si>
  <si>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</si>
  <si>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</si>
  <si>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</si>
  <si>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</si>
  <si>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</si>
  <si>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</si>
  <si>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</si>
  <si>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</si>
  <si>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</si>
  <si>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</si>
  <si>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</si>
  <si>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</si>
  <si>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</si>
  <si>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</si>
  <si>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</si>
  <si>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</si>
  <si>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</si>
  <si>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</si>
  <si>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</si>
  <si>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</si>
  <si>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</si>
  <si>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</si>
  <si>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</si>
  <si>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</si>
  <si>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</si>
  <si>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</si>
  <si>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</si>
  <si>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</si>
  <si>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</si>
  <si>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</si>
  <si>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</si>
  <si>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</si>
  <si>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</si>
  <si>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</si>
  <si>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</si>
  <si>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</si>
  <si>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</si>
  <si>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</si>
  <si>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</si>
  <si>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</si>
  <si>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</si>
  <si>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</si>
  <si>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</si>
  <si>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</si>
  <si>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</si>
  <si>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</si>
  <si>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</si>
  <si>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</si>
  <si>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</si>
  <si>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</si>
  <si>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</si>
  <si>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</si>
  <si>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</si>
  <si>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</si>
  <si>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</si>
  <si>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</si>
  <si>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</si>
  <si>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</si>
  <si>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</si>
  <si>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</si>
  <si>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</si>
  <si>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</si>
  <si>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</si>
  <si>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</si>
  <si>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</si>
  <si>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</si>
  <si>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</si>
  <si>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</si>
  <si>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</si>
  <si>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</si>
  <si>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</si>
  <si>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</si>
  <si>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</si>
  <si>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</si>
  <si>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</si>
  <si>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</si>
  <si>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</si>
  <si>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</si>
  <si>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</si>
  <si>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</si>
  <si>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</si>
  <si>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</si>
  <si>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</si>
  <si>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</si>
  <si>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</si>
  <si>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</si>
  <si>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</si>
  <si>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</si>
  <si>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</si>
  <si>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</si>
  <si>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</si>
  <si>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</si>
  <si>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</si>
  <si>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</si>
  <si>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</si>
  <si>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</si>
  <si>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</si>
  <si>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</si>
  <si>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</si>
  <si>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</si>
  <si>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</si>
  <si>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</si>
  <si>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</si>
  <si>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</si>
  <si>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</si>
  <si>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</si>
  <si>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</si>
  <si>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</si>
  <si>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</si>
  <si>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</si>
  <si>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</si>
  <si>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</si>
  <si>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</si>
  <si>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</si>
  <si>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</si>
  <si>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</si>
  <si>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</si>
  <si>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</si>
  <si>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</si>
  <si>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</si>
  <si>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</si>
  <si>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</si>
  <si>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</si>
  <si>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</si>
  <si>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</si>
  <si>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</si>
  <si>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</si>
  <si>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</si>
  <si>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</si>
  <si>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</si>
  <si>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</si>
  <si>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</si>
  <si>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</si>
  <si>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</si>
  <si>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</si>
  <si>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</si>
  <si>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</si>
  <si>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</si>
  <si>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</si>
  <si>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</si>
  <si>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</si>
  <si>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</si>
  <si>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</si>
  <si>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</si>
  <si>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</si>
  <si>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</si>
  <si>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</si>
  <si>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</si>
  <si>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</si>
  <si>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</si>
  <si>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</si>
  <si>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</si>
  <si>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</si>
  <si>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</si>
  <si>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</si>
  <si>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</si>
  <si>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</si>
  <si>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</si>
  <si>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</si>
  <si>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</si>
  <si>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</si>
  <si>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</si>
  <si>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</si>
  <si>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</si>
  <si>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</si>
  <si>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</si>
  <si>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</si>
  <si>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</si>
  <si>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</si>
  <si>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</si>
  <si>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</si>
  <si>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</si>
  <si>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</si>
  <si>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</si>
  <si>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</si>
  <si>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</si>
  <si>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</si>
  <si>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</si>
  <si>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</si>
  <si>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</si>
  <si>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</si>
  <si>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</si>
  <si>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</si>
  <si>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</si>
  <si>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</si>
  <si>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</si>
  <si>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</si>
  <si>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</si>
  <si>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</si>
  <si>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</si>
  <si>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</si>
  <si>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</si>
  <si>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</si>
  <si>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</si>
  <si>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</si>
  <si>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</si>
  <si>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</si>
  <si>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</si>
  <si>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</si>
  <si>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</si>
  <si>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</si>
  <si>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</si>
  <si>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</si>
  <si>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</si>
  <si>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</si>
  <si>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</si>
  <si>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식이섬유</t>
    <phoneticPr fontId="1" type="noConversion"/>
  </si>
  <si>
    <t>단백질(g/일)</t>
    <phoneticPr fontId="1" type="noConversion"/>
  </si>
  <si>
    <t>비타민A</t>
    <phoneticPr fontId="1" type="noConversion"/>
  </si>
  <si>
    <t>비타민C</t>
    <phoneticPr fontId="1" type="noConversion"/>
  </si>
  <si>
    <t>비오틴</t>
    <phoneticPr fontId="1" type="noConversion"/>
  </si>
  <si>
    <t>충분섭취량</t>
    <phoneticPr fontId="1" type="noConversion"/>
  </si>
  <si>
    <t>다량 무기질</t>
    <phoneticPr fontId="1" type="noConversion"/>
  </si>
  <si>
    <t>요오드</t>
    <phoneticPr fontId="1" type="noConversion"/>
  </si>
  <si>
    <t>필요추정량</t>
    <phoneticPr fontId="1" type="noConversion"/>
  </si>
  <si>
    <t>적정비율(최대)</t>
    <phoneticPr fontId="1" type="noConversion"/>
  </si>
  <si>
    <t>티아민</t>
    <phoneticPr fontId="1" type="noConversion"/>
  </si>
  <si>
    <t>아연</t>
    <phoneticPr fontId="1" type="noConversion"/>
  </si>
  <si>
    <t>섭취비율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</si>
  <si>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</si>
  <si>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</si>
  <si>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</si>
  <si>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</si>
  <si>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</si>
  <si>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</si>
  <si>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</si>
  <si>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</si>
  <si>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</si>
  <si>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</si>
  <si>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</si>
  <si>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비타민A(μg RAE/일)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</si>
  <si>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</si>
  <si>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</si>
  <si>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</si>
  <si>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평균필요량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</si>
  <si>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</si>
  <si>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</si>
  <si>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</si>
  <si>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</si>
  <si>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</si>
  <si>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</si>
  <si>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</si>
  <si>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</si>
  <si>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</si>
  <si>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</si>
  <si>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</si>
  <si>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에너지(kcal)</t>
    <phoneticPr fontId="1" type="noConversion"/>
  </si>
  <si>
    <t>적정비율(최소)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</si>
  <si>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</si>
  <si>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</si>
  <si>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</si>
  <si>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엽산</t>
    <phoneticPr fontId="1" type="noConversion"/>
  </si>
  <si>
    <t>철</t>
    <phoneticPr fontId="1" type="noConversion"/>
  </si>
  <si>
    <t>F</t>
  </si>
  <si>
    <t>(설문지 : FFQ 95문항 설문지, 사용자 : 임경원, ID : H1900419)</t>
  </si>
  <si>
    <t>2020년 12월 17일 14:40:03</t>
  </si>
  <si>
    <t>단백질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</si>
  <si>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</si>
  <si>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</si>
  <si>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</si>
  <si>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충분섭취량</t>
    <phoneticPr fontId="1" type="noConversion"/>
  </si>
  <si>
    <t>평균필요량</t>
    <phoneticPr fontId="1" type="noConversion"/>
  </si>
  <si>
    <t>적정비율(최소)</t>
    <phoneticPr fontId="1" type="noConversion"/>
  </si>
  <si>
    <t>섭취비율</t>
    <phoneticPr fontId="1" type="noConversion"/>
  </si>
  <si>
    <t>비타민E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</si>
  <si>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</si>
  <si>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</si>
  <si>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</si>
  <si>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리보플라빈</t>
    <phoneticPr fontId="1" type="noConversion"/>
  </si>
  <si>
    <t>판토텐산</t>
    <phoneticPr fontId="1" type="noConversion"/>
  </si>
  <si>
    <t>상한섭취량</t>
    <phoneticPr fontId="1" type="noConversion"/>
  </si>
  <si>
    <t>권장섭취량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</si>
  <si>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</si>
  <si>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</si>
  <si>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</si>
  <si>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마그네슘</t>
    <phoneticPr fontId="1" type="noConversion"/>
  </si>
  <si>
    <t>미량 무기질</t>
    <phoneticPr fontId="1" type="noConversion"/>
  </si>
  <si>
    <t>망간</t>
    <phoneticPr fontId="1" type="noConversion"/>
  </si>
  <si>
    <t>섭취량</t>
    <phoneticPr fontId="1" type="noConversion"/>
  </si>
  <si>
    <t>H1900419</t>
  </si>
  <si>
    <t>임경원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</si>
</sst>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115.95562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023960"/>
        <c:axId val="483023176"/>
      </c:barChart>
      <c:catAx>
        <c:axId val="48302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023176"/>
        <c:crosses val="autoZero"/>
        <c:auto val="1"/>
        <c:lblAlgn val="ctr"/>
        <c:lblOffset val="100"/>
        <c:noMultiLvlLbl val="0"/>
      </c:catAx>
      <c:valAx>
        <c:axId val="48302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0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5.7674703999999997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178352"/>
        <c:axId val="513176784"/>
      </c:barChart>
      <c:catAx>
        <c:axId val="51317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76784"/>
        <c:crosses val="autoZero"/>
        <c:auto val="1"/>
        <c:lblAlgn val="ctr"/>
        <c:lblOffset val="100"/>
        <c:noMultiLvlLbl val="0"/>
      </c:catAx>
      <c:valAx>
        <c:axId val="51317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17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5.6938515000000001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179528"/>
        <c:axId val="513179920"/>
      </c:barChart>
      <c:catAx>
        <c:axId val="51317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79920"/>
        <c:crosses val="autoZero"/>
        <c:auto val="1"/>
        <c:lblAlgn val="ctr"/>
        <c:lblOffset val="100"/>
        <c:noMultiLvlLbl val="0"/>
      </c:catAx>
      <c:valAx>
        <c:axId val="51317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17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2010.8488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176392"/>
        <c:axId val="513180704"/>
      </c:barChart>
      <c:catAx>
        <c:axId val="51317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80704"/>
        <c:crosses val="autoZero"/>
        <c:auto val="1"/>
        <c:lblAlgn val="ctr"/>
        <c:lblOffset val="100"/>
        <c:noMultiLvlLbl val="0"/>
      </c:catAx>
      <c:valAx>
        <c:axId val="51318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17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6603.1562000000004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181880"/>
        <c:axId val="513181096"/>
      </c:barChart>
      <c:catAx>
        <c:axId val="51318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81096"/>
        <c:crosses val="autoZero"/>
        <c:auto val="1"/>
        <c:lblAlgn val="ctr"/>
        <c:lblOffset val="100"/>
        <c:noMultiLvlLbl val="0"/>
      </c:catAx>
      <c:valAx>
        <c:axId val="513181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18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296.54390000000001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175216"/>
        <c:axId val="513647368"/>
      </c:barChart>
      <c:catAx>
        <c:axId val="51317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47368"/>
        <c:crosses val="autoZero"/>
        <c:auto val="1"/>
        <c:lblAlgn val="ctr"/>
        <c:lblOffset val="100"/>
        <c:noMultiLvlLbl val="0"/>
      </c:catAx>
      <c:valAx>
        <c:axId val="51364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17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258.40660000000003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48544"/>
        <c:axId val="513645408"/>
      </c:barChart>
      <c:catAx>
        <c:axId val="5136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45408"/>
        <c:crosses val="autoZero"/>
        <c:auto val="1"/>
        <c:lblAlgn val="ctr"/>
        <c:lblOffset val="100"/>
        <c:noMultiLvlLbl val="0"/>
      </c:catAx>
      <c:valAx>
        <c:axId val="51364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20.410706999999999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48936"/>
        <c:axId val="513642272"/>
      </c:barChart>
      <c:catAx>
        <c:axId val="51364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42272"/>
        <c:crosses val="autoZero"/>
        <c:auto val="1"/>
        <c:lblAlgn val="ctr"/>
        <c:lblOffset val="100"/>
        <c:noMultiLvlLbl val="0"/>
      </c:catAx>
      <c:valAx>
        <c:axId val="51364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4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1551.1831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46976"/>
        <c:axId val="513646584"/>
      </c:barChart>
      <c:catAx>
        <c:axId val="5136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46584"/>
        <c:crosses val="autoZero"/>
        <c:auto val="1"/>
        <c:lblAlgn val="ctr"/>
        <c:lblOffset val="100"/>
        <c:noMultiLvlLbl val="0"/>
      </c:catAx>
      <c:valAx>
        <c:axId val="513646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5.7808705000000002E-2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43448"/>
        <c:axId val="513647760"/>
      </c:barChart>
      <c:catAx>
        <c:axId val="51364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47760"/>
        <c:crosses val="autoZero"/>
        <c:auto val="1"/>
        <c:lblAlgn val="ctr"/>
        <c:lblOffset val="100"/>
        <c:noMultiLvlLbl val="0"/>
      </c:catAx>
      <c:valAx>
        <c:axId val="51364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4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5.2742724000000001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42664"/>
        <c:axId val="513643056"/>
      </c:barChart>
      <c:catAx>
        <c:axId val="51364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43056"/>
        <c:crosses val="autoZero"/>
        <c:auto val="1"/>
        <c:lblAlgn val="ctr"/>
        <c:lblOffset val="100"/>
        <c:noMultiLvlLbl val="0"/>
      </c:catAx>
      <c:valAx>
        <c:axId val="51364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4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48.349600000000002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021216"/>
        <c:axId val="483022000"/>
      </c:barChart>
      <c:catAx>
        <c:axId val="48302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022000"/>
        <c:crosses val="autoZero"/>
        <c:auto val="1"/>
        <c:lblAlgn val="ctr"/>
        <c:lblOffset val="100"/>
        <c:noMultiLvlLbl val="0"/>
      </c:catAx>
      <c:valAx>
        <c:axId val="48302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0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268.30588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44232"/>
        <c:axId val="513645016"/>
      </c:barChart>
      <c:catAx>
        <c:axId val="51364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45016"/>
        <c:crosses val="autoZero"/>
        <c:auto val="1"/>
        <c:lblAlgn val="ctr"/>
        <c:lblOffset val="100"/>
        <c:noMultiLvlLbl val="0"/>
      </c:catAx>
      <c:valAx>
        <c:axId val="51364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120.44271999999999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4824"/>
        <c:axId val="513846592"/>
      </c:barChart>
      <c:catAx>
        <c:axId val="51385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6592"/>
        <c:crosses val="autoZero"/>
        <c:auto val="1"/>
        <c:lblAlgn val="ctr"/>
        <c:lblOffset val="100"/>
        <c:noMultiLvlLbl val="0"/>
      </c:catAx>
      <c:valAx>
        <c:axId val="51384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4.2460000000000004</c:v>
                </c:pt>
                <c:pt idx="1">
                  <c:v>11.212999999999999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843456"/>
        <c:axId val="513851296"/>
      </c:barChart>
      <c:catAx>
        <c:axId val="51384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1296"/>
        <c:crosses val="autoZero"/>
        <c:auto val="1"/>
        <c:lblAlgn val="ctr"/>
        <c:lblOffset val="100"/>
        <c:noMultiLvlLbl val="0"/>
      </c:catAx>
      <c:valAx>
        <c:axId val="51385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26.296040000000001</c:v>
                </c:pt>
                <c:pt idx="1">
                  <c:v>32.093212000000001</c:v>
                </c:pt>
                <c:pt idx="2">
                  <c:v>28.102965999999999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795.81757000000005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1688"/>
        <c:axId val="513847376"/>
      </c:barChart>
      <c:catAx>
        <c:axId val="51385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7376"/>
        <c:crosses val="autoZero"/>
        <c:auto val="1"/>
        <c:lblAlgn val="ctr"/>
        <c:lblOffset val="100"/>
        <c:noMultiLvlLbl val="0"/>
      </c:catAx>
      <c:valAx>
        <c:axId val="513847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35.980220000000003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2472"/>
        <c:axId val="513850904"/>
      </c:barChart>
      <c:catAx>
        <c:axId val="51385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0904"/>
        <c:crosses val="autoZero"/>
        <c:auto val="1"/>
        <c:lblAlgn val="ctr"/>
        <c:lblOffset val="100"/>
        <c:noMultiLvlLbl val="0"/>
      </c:catAx>
      <c:valAx>
        <c:axId val="5138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66.938000000000002</c:v>
                </c:pt>
                <c:pt idx="1">
                  <c:v>14.833</c:v>
                </c:pt>
                <c:pt idx="2">
                  <c:v>18.228999999999999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848160"/>
        <c:axId val="513848552"/>
      </c:barChart>
      <c:catAx>
        <c:axId val="5138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8552"/>
        <c:crosses val="autoZero"/>
        <c:auto val="1"/>
        <c:lblAlgn val="ctr"/>
        <c:lblOffset val="100"/>
        <c:noMultiLvlLbl val="0"/>
      </c:catAx>
      <c:valAx>
        <c:axId val="51384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3034.9391999999998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5416"/>
        <c:axId val="513855216"/>
      </c:barChart>
      <c:catAx>
        <c:axId val="51384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5216"/>
        <c:crosses val="autoZero"/>
        <c:auto val="1"/>
        <c:lblAlgn val="ctr"/>
        <c:lblOffset val="100"/>
        <c:noMultiLvlLbl val="0"/>
      </c:catAx>
      <c:valAx>
        <c:axId val="513855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256.66723999999999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3064"/>
        <c:axId val="513846200"/>
      </c:barChart>
      <c:catAx>
        <c:axId val="51384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6200"/>
        <c:crosses val="autoZero"/>
        <c:auto val="1"/>
        <c:lblAlgn val="ctr"/>
        <c:lblOffset val="100"/>
        <c:noMultiLvlLbl val="0"/>
      </c:catAx>
      <c:valAx>
        <c:axId val="513846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1031.9255000000001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6984"/>
        <c:axId val="513848944"/>
      </c:barChart>
      <c:catAx>
        <c:axId val="51384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8944"/>
        <c:crosses val="autoZero"/>
        <c:auto val="1"/>
        <c:lblAlgn val="ctr"/>
        <c:lblOffset val="100"/>
        <c:noMultiLvlLbl val="0"/>
      </c:catAx>
      <c:valAx>
        <c:axId val="51384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11.891546999999999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023568"/>
        <c:axId val="483020824"/>
      </c:barChart>
      <c:catAx>
        <c:axId val="48302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020824"/>
        <c:crosses val="autoZero"/>
        <c:auto val="1"/>
        <c:lblAlgn val="ctr"/>
        <c:lblOffset val="100"/>
        <c:noMultiLvlLbl val="0"/>
      </c:catAx>
      <c:valAx>
        <c:axId val="48302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02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8033.5510000000004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2864"/>
        <c:axId val="513844240"/>
      </c:barChart>
      <c:catAx>
        <c:axId val="5138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4240"/>
        <c:crosses val="autoZero"/>
        <c:auto val="1"/>
        <c:lblAlgn val="ctr"/>
        <c:lblOffset val="100"/>
        <c:noMultiLvlLbl val="0"/>
      </c:catAx>
      <c:valAx>
        <c:axId val="51384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28.915538999999999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9336"/>
        <c:axId val="513853256"/>
      </c:barChart>
      <c:catAx>
        <c:axId val="51384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3256"/>
        <c:crosses val="autoZero"/>
        <c:auto val="1"/>
        <c:lblAlgn val="ctr"/>
        <c:lblOffset val="100"/>
        <c:noMultiLvlLbl val="0"/>
      </c:catAx>
      <c:valAx>
        <c:axId val="51385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4.2467160000000002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4432"/>
        <c:axId val="513855608"/>
      </c:barChart>
      <c:catAx>
        <c:axId val="51385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5608"/>
        <c:crosses val="autoZero"/>
        <c:auto val="1"/>
        <c:lblAlgn val="ctr"/>
        <c:lblOffset val="100"/>
        <c:noMultiLvlLbl val="0"/>
      </c:catAx>
      <c:valAx>
        <c:axId val="51385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505.32763999999997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022392"/>
        <c:axId val="483024352"/>
      </c:barChart>
      <c:catAx>
        <c:axId val="48302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024352"/>
        <c:crosses val="autoZero"/>
        <c:auto val="1"/>
        <c:lblAlgn val="ctr"/>
        <c:lblOffset val="100"/>
        <c:noMultiLvlLbl val="0"/>
      </c:catAx>
      <c:valAx>
        <c:axId val="48302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02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2.6085603000000002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024744"/>
        <c:axId val="483025136"/>
      </c:barChart>
      <c:catAx>
        <c:axId val="48302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025136"/>
        <c:crosses val="autoZero"/>
        <c:auto val="1"/>
        <c:lblAlgn val="ctr"/>
        <c:lblOffset val="100"/>
        <c:noMultiLvlLbl val="0"/>
      </c:catAx>
      <c:valAx>
        <c:axId val="48302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02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24.375119999999999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025920"/>
        <c:axId val="483026312"/>
      </c:barChart>
      <c:catAx>
        <c:axId val="48302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026312"/>
        <c:crosses val="autoZero"/>
        <c:auto val="1"/>
        <c:lblAlgn val="ctr"/>
        <c:lblOffset val="100"/>
        <c:noMultiLvlLbl val="0"/>
      </c:catAx>
      <c:valAx>
        <c:axId val="48302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0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4.2467160000000002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027096"/>
        <c:axId val="483020432"/>
      </c:barChart>
      <c:catAx>
        <c:axId val="48302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020432"/>
        <c:crosses val="autoZero"/>
        <c:auto val="1"/>
        <c:lblAlgn val="ctr"/>
        <c:lblOffset val="100"/>
        <c:noMultiLvlLbl val="0"/>
      </c:catAx>
      <c:valAx>
        <c:axId val="48302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02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889.72064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182664"/>
        <c:axId val="513177176"/>
      </c:barChart>
      <c:catAx>
        <c:axId val="51318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77176"/>
        <c:crosses val="autoZero"/>
        <c:auto val="1"/>
        <c:lblAlgn val="ctr"/>
        <c:lblOffset val="100"/>
        <c:noMultiLvlLbl val="0"/>
      </c:catAx>
      <c:valAx>
        <c:axId val="51317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18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20.753620000000002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177568"/>
        <c:axId val="513175608"/>
      </c:barChart>
      <c:catAx>
        <c:axId val="51317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175608"/>
        <c:crosses val="autoZero"/>
        <c:auto val="1"/>
        <c:lblAlgn val="ctr"/>
        <c:lblOffset val="100"/>
        <c:noMultiLvlLbl val="0"/>
      </c:catAx>
      <c:valAx>
        <c:axId val="51317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1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임경원, ID : H1900419)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14:40:03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3034.9391999999998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115.95562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48.349600000000002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66.938000000000002</v>
      </c>
      <c r="G8" s="59">
        <f>'DRIs DATA 입력'!G8</f>
        <v>14.833</v>
      </c>
      <c r="H8" s="59">
        <f>'DRIs DATA 입력'!H8</f>
        <v>18.228999999999999</v>
      </c>
      <c r="I8" s="46"/>
      <c r="J8" s="59" t="s">
        <v>216</v>
      </c>
      <c r="K8" s="59">
        <f>'DRIs DATA 입력'!K8</f>
        <v>4.2460000000000004</v>
      </c>
      <c r="L8" s="59">
        <f>'DRIs DATA 입력'!L8</f>
        <v>11.212999999999999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795.81757000000005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35.980220000000003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11.891546999999999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505.32763999999997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256.66723999999999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2.9114331999999998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2.6085603000000002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24.375119999999999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4.2467160000000002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889.72064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20.753620000000002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5.7674703999999997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5.6938515000000001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1031.9255000000001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2010.8488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8033.5510000000004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6603.1562000000004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296.54390000000001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258.40660000000003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28.915538999999999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20.410706999999999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1551.1831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5.7808705000000002E-2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5.2742724000000001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268.30588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120.44271999999999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S39" sqref="S39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289</v>
      </c>
      <c r="B1" s="62" t="s">
        <v>324</v>
      </c>
      <c r="G1" s="63" t="s">
        <v>290</v>
      </c>
      <c r="H1" s="62" t="s">
        <v>325</v>
      </c>
    </row>
    <row r="3" spans="1:27" x14ac:dyDescent="0.3">
      <c r="A3" s="69" t="s">
        <v>291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316</v>
      </c>
      <c r="B4" s="68"/>
      <c r="C4" s="68"/>
      <c r="E4" s="70" t="s">
        <v>292</v>
      </c>
      <c r="F4" s="71"/>
      <c r="G4" s="71"/>
      <c r="H4" s="72"/>
      <c r="J4" s="70" t="s">
        <v>293</v>
      </c>
      <c r="K4" s="71"/>
      <c r="L4" s="72"/>
      <c r="N4" s="68" t="s">
        <v>326</v>
      </c>
      <c r="O4" s="68"/>
      <c r="P4" s="68"/>
      <c r="Q4" s="68"/>
      <c r="R4" s="68"/>
      <c r="S4" s="68"/>
      <c r="U4" s="68" t="s">
        <v>276</v>
      </c>
      <c r="V4" s="68"/>
      <c r="W4" s="68"/>
      <c r="X4" s="68"/>
      <c r="Y4" s="68"/>
      <c r="Z4" s="68"/>
    </row>
    <row r="5" spans="1:27" x14ac:dyDescent="0.3">
      <c r="A5" s="66"/>
      <c r="B5" s="66" t="s">
        <v>284</v>
      </c>
      <c r="C5" s="66" t="s">
        <v>294</v>
      </c>
      <c r="E5" s="66"/>
      <c r="F5" s="66" t="s">
        <v>327</v>
      </c>
      <c r="G5" s="66" t="s">
        <v>328</v>
      </c>
      <c r="H5" s="66" t="s">
        <v>326</v>
      </c>
      <c r="J5" s="66"/>
      <c r="K5" s="66" t="s">
        <v>329</v>
      </c>
      <c r="L5" s="66" t="s">
        <v>295</v>
      </c>
      <c r="N5" s="66"/>
      <c r="O5" s="66" t="s">
        <v>304</v>
      </c>
      <c r="P5" s="66" t="s">
        <v>296</v>
      </c>
      <c r="Q5" s="66" t="s">
        <v>330</v>
      </c>
      <c r="R5" s="66" t="s">
        <v>297</v>
      </c>
      <c r="S5" s="66" t="s">
        <v>294</v>
      </c>
      <c r="U5" s="66"/>
      <c r="V5" s="66" t="s">
        <v>331</v>
      </c>
      <c r="W5" s="66" t="s">
        <v>296</v>
      </c>
      <c r="X5" s="66" t="s">
        <v>281</v>
      </c>
      <c r="Y5" s="66" t="s">
        <v>297</v>
      </c>
      <c r="Z5" s="66" t="s">
        <v>294</v>
      </c>
    </row>
    <row r="6" spans="1:27" x14ac:dyDescent="0.3">
      <c r="A6" s="66" t="s">
        <v>316</v>
      </c>
      <c r="B6" s="66">
        <v>2140</v>
      </c>
      <c r="C6" s="66">
        <v>3034.9391999999998</v>
      </c>
      <c r="E6" s="66" t="s">
        <v>317</v>
      </c>
      <c r="F6" s="66">
        <v>55</v>
      </c>
      <c r="G6" s="66">
        <v>15</v>
      </c>
      <c r="H6" s="66">
        <v>7</v>
      </c>
      <c r="J6" s="66" t="s">
        <v>332</v>
      </c>
      <c r="K6" s="66">
        <v>0.1</v>
      </c>
      <c r="L6" s="66">
        <v>4</v>
      </c>
      <c r="N6" s="66" t="s">
        <v>277</v>
      </c>
      <c r="O6" s="66">
        <v>60</v>
      </c>
      <c r="P6" s="66">
        <v>75</v>
      </c>
      <c r="Q6" s="66">
        <v>0</v>
      </c>
      <c r="R6" s="66">
        <v>0</v>
      </c>
      <c r="S6" s="66">
        <v>115.95562</v>
      </c>
      <c r="U6" s="66" t="s">
        <v>298</v>
      </c>
      <c r="V6" s="66">
        <v>0</v>
      </c>
      <c r="W6" s="66">
        <v>5</v>
      </c>
      <c r="X6" s="66">
        <v>20</v>
      </c>
      <c r="Y6" s="66">
        <v>0</v>
      </c>
      <c r="Z6" s="66">
        <v>48.349600000000002</v>
      </c>
    </row>
    <row r="7" spans="1:27" x14ac:dyDescent="0.3">
      <c r="E7" s="66" t="s">
        <v>285</v>
      </c>
      <c r="F7" s="66">
        <v>65</v>
      </c>
      <c r="G7" s="66">
        <v>30</v>
      </c>
      <c r="H7" s="66">
        <v>20</v>
      </c>
      <c r="J7" s="66" t="s">
        <v>285</v>
      </c>
      <c r="K7" s="66">
        <v>1</v>
      </c>
      <c r="L7" s="66">
        <v>10</v>
      </c>
    </row>
    <row r="8" spans="1:27" x14ac:dyDescent="0.3">
      <c r="E8" s="66" t="s">
        <v>333</v>
      </c>
      <c r="F8" s="66">
        <v>66.938000000000002</v>
      </c>
      <c r="G8" s="66">
        <v>14.833</v>
      </c>
      <c r="H8" s="66">
        <v>18.228999999999999</v>
      </c>
      <c r="J8" s="66" t="s">
        <v>288</v>
      </c>
      <c r="K8" s="66">
        <v>4.2460000000000004</v>
      </c>
      <c r="L8" s="66">
        <v>11.212999999999999</v>
      </c>
    </row>
    <row r="13" spans="1:27" x14ac:dyDescent="0.3">
      <c r="A13" s="67" t="s">
        <v>299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278</v>
      </c>
      <c r="B14" s="68"/>
      <c r="C14" s="68"/>
      <c r="D14" s="68"/>
      <c r="E14" s="68"/>
      <c r="F14" s="68"/>
      <c r="H14" s="68" t="s">
        <v>334</v>
      </c>
      <c r="I14" s="68"/>
      <c r="J14" s="68"/>
      <c r="K14" s="68"/>
      <c r="L14" s="68"/>
      <c r="M14" s="68"/>
      <c r="O14" s="68" t="s">
        <v>318</v>
      </c>
      <c r="P14" s="68"/>
      <c r="Q14" s="68"/>
      <c r="R14" s="68"/>
      <c r="S14" s="68"/>
      <c r="T14" s="68"/>
      <c r="V14" s="68" t="s">
        <v>319</v>
      </c>
      <c r="W14" s="68"/>
      <c r="X14" s="68"/>
      <c r="Y14" s="68"/>
      <c r="Z14" s="68"/>
      <c r="AA14" s="68"/>
    </row>
    <row r="15" spans="1:27" x14ac:dyDescent="0.3">
      <c r="A15" s="66"/>
      <c r="B15" s="66" t="s">
        <v>304</v>
      </c>
      <c r="C15" s="66" t="s">
        <v>296</v>
      </c>
      <c r="D15" s="66" t="s">
        <v>330</v>
      </c>
      <c r="E15" s="66" t="s">
        <v>297</v>
      </c>
      <c r="F15" s="66" t="s">
        <v>335</v>
      </c>
      <c r="H15" s="66"/>
      <c r="I15" s="66" t="s">
        <v>304</v>
      </c>
      <c r="J15" s="66" t="s">
        <v>296</v>
      </c>
      <c r="K15" s="66" t="s">
        <v>336</v>
      </c>
      <c r="L15" s="66" t="s">
        <v>297</v>
      </c>
      <c r="M15" s="66" t="s">
        <v>294</v>
      </c>
      <c r="O15" s="66"/>
      <c r="P15" s="66" t="s">
        <v>304</v>
      </c>
      <c r="Q15" s="66" t="s">
        <v>296</v>
      </c>
      <c r="R15" s="66" t="s">
        <v>281</v>
      </c>
      <c r="S15" s="66" t="s">
        <v>337</v>
      </c>
      <c r="T15" s="66" t="s">
        <v>294</v>
      </c>
      <c r="V15" s="66"/>
      <c r="W15" s="66" t="s">
        <v>304</v>
      </c>
      <c r="X15" s="66" t="s">
        <v>296</v>
      </c>
      <c r="Y15" s="66" t="s">
        <v>281</v>
      </c>
      <c r="Z15" s="66" t="s">
        <v>297</v>
      </c>
      <c r="AA15" s="66" t="s">
        <v>294</v>
      </c>
    </row>
    <row r="16" spans="1:27" x14ac:dyDescent="0.3">
      <c r="A16" s="66" t="s">
        <v>300</v>
      </c>
      <c r="B16" s="66">
        <v>780</v>
      </c>
      <c r="C16" s="66">
        <v>1090</v>
      </c>
      <c r="D16" s="66">
        <v>0</v>
      </c>
      <c r="E16" s="66">
        <v>3000</v>
      </c>
      <c r="F16" s="66">
        <v>795.81757000000005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35.980220000000003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11.891546999999999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505.32763999999997</v>
      </c>
    </row>
    <row r="23" spans="1:62" x14ac:dyDescent="0.3">
      <c r="A23" s="67" t="s">
        <v>320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279</v>
      </c>
      <c r="B24" s="68"/>
      <c r="C24" s="68"/>
      <c r="D24" s="68"/>
      <c r="E24" s="68"/>
      <c r="F24" s="68"/>
      <c r="H24" s="68" t="s">
        <v>286</v>
      </c>
      <c r="I24" s="68"/>
      <c r="J24" s="68"/>
      <c r="K24" s="68"/>
      <c r="L24" s="68"/>
      <c r="M24" s="68"/>
      <c r="O24" s="68" t="s">
        <v>338</v>
      </c>
      <c r="P24" s="68"/>
      <c r="Q24" s="68"/>
      <c r="R24" s="68"/>
      <c r="S24" s="68"/>
      <c r="T24" s="68"/>
      <c r="V24" s="68" t="s">
        <v>301</v>
      </c>
      <c r="W24" s="68"/>
      <c r="X24" s="68"/>
      <c r="Y24" s="68"/>
      <c r="Z24" s="68"/>
      <c r="AA24" s="68"/>
      <c r="AC24" s="68" t="s">
        <v>302</v>
      </c>
      <c r="AD24" s="68"/>
      <c r="AE24" s="68"/>
      <c r="AF24" s="68"/>
      <c r="AG24" s="68"/>
      <c r="AH24" s="68"/>
      <c r="AJ24" s="68" t="s">
        <v>321</v>
      </c>
      <c r="AK24" s="68"/>
      <c r="AL24" s="68"/>
      <c r="AM24" s="68"/>
      <c r="AN24" s="68"/>
      <c r="AO24" s="68"/>
      <c r="AQ24" s="68" t="s">
        <v>303</v>
      </c>
      <c r="AR24" s="68"/>
      <c r="AS24" s="68"/>
      <c r="AT24" s="68"/>
      <c r="AU24" s="68"/>
      <c r="AV24" s="68"/>
      <c r="AX24" s="68" t="s">
        <v>339</v>
      </c>
      <c r="AY24" s="68"/>
      <c r="AZ24" s="68"/>
      <c r="BA24" s="68"/>
      <c r="BB24" s="68"/>
      <c r="BC24" s="68"/>
      <c r="BE24" s="68" t="s">
        <v>280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304</v>
      </c>
      <c r="C25" s="66" t="s">
        <v>296</v>
      </c>
      <c r="D25" s="66" t="s">
        <v>281</v>
      </c>
      <c r="E25" s="66" t="s">
        <v>340</v>
      </c>
      <c r="F25" s="66" t="s">
        <v>294</v>
      </c>
      <c r="H25" s="66"/>
      <c r="I25" s="66" t="s">
        <v>304</v>
      </c>
      <c r="J25" s="66" t="s">
        <v>341</v>
      </c>
      <c r="K25" s="66" t="s">
        <v>281</v>
      </c>
      <c r="L25" s="66" t="s">
        <v>297</v>
      </c>
      <c r="M25" s="66" t="s">
        <v>294</v>
      </c>
      <c r="O25" s="66"/>
      <c r="P25" s="66" t="s">
        <v>304</v>
      </c>
      <c r="Q25" s="66" t="s">
        <v>296</v>
      </c>
      <c r="R25" s="66" t="s">
        <v>281</v>
      </c>
      <c r="S25" s="66" t="s">
        <v>297</v>
      </c>
      <c r="T25" s="66" t="s">
        <v>294</v>
      </c>
      <c r="V25" s="66"/>
      <c r="W25" s="66" t="s">
        <v>331</v>
      </c>
      <c r="X25" s="66" t="s">
        <v>296</v>
      </c>
      <c r="Y25" s="66" t="s">
        <v>281</v>
      </c>
      <c r="Z25" s="66" t="s">
        <v>337</v>
      </c>
      <c r="AA25" s="66" t="s">
        <v>294</v>
      </c>
      <c r="AC25" s="66"/>
      <c r="AD25" s="66" t="s">
        <v>304</v>
      </c>
      <c r="AE25" s="66" t="s">
        <v>341</v>
      </c>
      <c r="AF25" s="66" t="s">
        <v>281</v>
      </c>
      <c r="AG25" s="66" t="s">
        <v>337</v>
      </c>
      <c r="AH25" s="66" t="s">
        <v>294</v>
      </c>
      <c r="AJ25" s="66"/>
      <c r="AK25" s="66" t="s">
        <v>304</v>
      </c>
      <c r="AL25" s="66" t="s">
        <v>296</v>
      </c>
      <c r="AM25" s="66" t="s">
        <v>281</v>
      </c>
      <c r="AN25" s="66" t="s">
        <v>337</v>
      </c>
      <c r="AO25" s="66" t="s">
        <v>294</v>
      </c>
      <c r="AQ25" s="66"/>
      <c r="AR25" s="66" t="s">
        <v>304</v>
      </c>
      <c r="AS25" s="66" t="s">
        <v>296</v>
      </c>
      <c r="AT25" s="66" t="s">
        <v>281</v>
      </c>
      <c r="AU25" s="66" t="s">
        <v>340</v>
      </c>
      <c r="AV25" s="66" t="s">
        <v>294</v>
      </c>
      <c r="AX25" s="66"/>
      <c r="AY25" s="66" t="s">
        <v>304</v>
      </c>
      <c r="AZ25" s="66" t="s">
        <v>341</v>
      </c>
      <c r="BA25" s="66" t="s">
        <v>281</v>
      </c>
      <c r="BB25" s="66" t="s">
        <v>297</v>
      </c>
      <c r="BC25" s="66" t="s">
        <v>294</v>
      </c>
      <c r="BE25" s="66"/>
      <c r="BF25" s="66" t="s">
        <v>304</v>
      </c>
      <c r="BG25" s="66" t="s">
        <v>296</v>
      </c>
      <c r="BH25" s="66" t="s">
        <v>281</v>
      </c>
      <c r="BI25" s="66" t="s">
        <v>297</v>
      </c>
      <c r="BJ25" s="66" t="s">
        <v>294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256.66723999999999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2.9114331999999998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2.6085603000000002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24.375119999999999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4.2467160000000002</v>
      </c>
      <c r="AJ26" s="66" t="s">
        <v>305</v>
      </c>
      <c r="AK26" s="66">
        <v>450</v>
      </c>
      <c r="AL26" s="66">
        <v>550</v>
      </c>
      <c r="AM26" s="66">
        <v>0</v>
      </c>
      <c r="AN26" s="66">
        <v>1000</v>
      </c>
      <c r="AO26" s="66">
        <v>889.72064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20.753620000000002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5.7674703999999997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5.6938515000000001</v>
      </c>
    </row>
    <row r="33" spans="1:68" x14ac:dyDescent="0.3">
      <c r="A33" s="67" t="s">
        <v>282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342</v>
      </c>
      <c r="B34" s="68"/>
      <c r="C34" s="68"/>
      <c r="D34" s="68"/>
      <c r="E34" s="68"/>
      <c r="F34" s="68"/>
      <c r="H34" s="68" t="s">
        <v>343</v>
      </c>
      <c r="I34" s="68"/>
      <c r="J34" s="68"/>
      <c r="K34" s="68"/>
      <c r="L34" s="68"/>
      <c r="M34" s="68"/>
      <c r="O34" s="68" t="s">
        <v>344</v>
      </c>
      <c r="P34" s="68"/>
      <c r="Q34" s="68"/>
      <c r="R34" s="68"/>
      <c r="S34" s="68"/>
      <c r="T34" s="68"/>
      <c r="V34" s="68" t="s">
        <v>306</v>
      </c>
      <c r="W34" s="68"/>
      <c r="X34" s="68"/>
      <c r="Y34" s="68"/>
      <c r="Z34" s="68"/>
      <c r="AA34" s="68"/>
      <c r="AC34" s="68" t="s">
        <v>307</v>
      </c>
      <c r="AD34" s="68"/>
      <c r="AE34" s="68"/>
      <c r="AF34" s="68"/>
      <c r="AG34" s="68"/>
      <c r="AH34" s="68"/>
      <c r="AJ34" s="68" t="s">
        <v>345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304</v>
      </c>
      <c r="C35" s="66" t="s">
        <v>296</v>
      </c>
      <c r="D35" s="66" t="s">
        <v>281</v>
      </c>
      <c r="E35" s="66" t="s">
        <v>297</v>
      </c>
      <c r="F35" s="66" t="s">
        <v>294</v>
      </c>
      <c r="H35" s="66"/>
      <c r="I35" s="66" t="s">
        <v>304</v>
      </c>
      <c r="J35" s="66" t="s">
        <v>296</v>
      </c>
      <c r="K35" s="66" t="s">
        <v>281</v>
      </c>
      <c r="L35" s="66" t="s">
        <v>297</v>
      </c>
      <c r="M35" s="66" t="s">
        <v>294</v>
      </c>
      <c r="O35" s="66"/>
      <c r="P35" s="66" t="s">
        <v>304</v>
      </c>
      <c r="Q35" s="66" t="s">
        <v>296</v>
      </c>
      <c r="R35" s="66" t="s">
        <v>281</v>
      </c>
      <c r="S35" s="66" t="s">
        <v>297</v>
      </c>
      <c r="T35" s="66" t="s">
        <v>294</v>
      </c>
      <c r="V35" s="66"/>
      <c r="W35" s="66" t="s">
        <v>304</v>
      </c>
      <c r="X35" s="66" t="s">
        <v>296</v>
      </c>
      <c r="Y35" s="66" t="s">
        <v>281</v>
      </c>
      <c r="Z35" s="66" t="s">
        <v>337</v>
      </c>
      <c r="AA35" s="66" t="s">
        <v>294</v>
      </c>
      <c r="AC35" s="66"/>
      <c r="AD35" s="66" t="s">
        <v>304</v>
      </c>
      <c r="AE35" s="66" t="s">
        <v>296</v>
      </c>
      <c r="AF35" s="66" t="s">
        <v>281</v>
      </c>
      <c r="AG35" s="66" t="s">
        <v>297</v>
      </c>
      <c r="AH35" s="66" t="s">
        <v>335</v>
      </c>
      <c r="AJ35" s="66"/>
      <c r="AK35" s="66" t="s">
        <v>304</v>
      </c>
      <c r="AL35" s="66" t="s">
        <v>296</v>
      </c>
      <c r="AM35" s="66" t="s">
        <v>281</v>
      </c>
      <c r="AN35" s="66" t="s">
        <v>297</v>
      </c>
      <c r="AO35" s="66" t="s">
        <v>294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1031.9255000000001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2010.8488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8033.5510000000004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6603.1562000000004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296.54390000000001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258.40660000000003</v>
      </c>
    </row>
    <row r="43" spans="1:68" x14ac:dyDescent="0.3">
      <c r="A43" s="67" t="s">
        <v>346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322</v>
      </c>
      <c r="B44" s="68"/>
      <c r="C44" s="68"/>
      <c r="D44" s="68"/>
      <c r="E44" s="68"/>
      <c r="F44" s="68"/>
      <c r="H44" s="68" t="s">
        <v>287</v>
      </c>
      <c r="I44" s="68"/>
      <c r="J44" s="68"/>
      <c r="K44" s="68"/>
      <c r="L44" s="68"/>
      <c r="M44" s="68"/>
      <c r="O44" s="68" t="s">
        <v>308</v>
      </c>
      <c r="P44" s="68"/>
      <c r="Q44" s="68"/>
      <c r="R44" s="68"/>
      <c r="S44" s="68"/>
      <c r="T44" s="68"/>
      <c r="V44" s="68" t="s">
        <v>309</v>
      </c>
      <c r="W44" s="68"/>
      <c r="X44" s="68"/>
      <c r="Y44" s="68"/>
      <c r="Z44" s="68"/>
      <c r="AA44" s="68"/>
      <c r="AC44" s="68" t="s">
        <v>347</v>
      </c>
      <c r="AD44" s="68"/>
      <c r="AE44" s="68"/>
      <c r="AF44" s="68"/>
      <c r="AG44" s="68"/>
      <c r="AH44" s="68"/>
      <c r="AJ44" s="68" t="s">
        <v>283</v>
      </c>
      <c r="AK44" s="68"/>
      <c r="AL44" s="68"/>
      <c r="AM44" s="68"/>
      <c r="AN44" s="68"/>
      <c r="AO44" s="68"/>
      <c r="AQ44" s="68" t="s">
        <v>310</v>
      </c>
      <c r="AR44" s="68"/>
      <c r="AS44" s="68"/>
      <c r="AT44" s="68"/>
      <c r="AU44" s="68"/>
      <c r="AV44" s="68"/>
      <c r="AX44" s="68" t="s">
        <v>311</v>
      </c>
      <c r="AY44" s="68"/>
      <c r="AZ44" s="68"/>
      <c r="BA44" s="68"/>
      <c r="BB44" s="68"/>
      <c r="BC44" s="68"/>
      <c r="BE44" s="68" t="s">
        <v>312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331</v>
      </c>
      <c r="C45" s="66" t="s">
        <v>296</v>
      </c>
      <c r="D45" s="66" t="s">
        <v>281</v>
      </c>
      <c r="E45" s="66" t="s">
        <v>297</v>
      </c>
      <c r="F45" s="66" t="s">
        <v>294</v>
      </c>
      <c r="H45" s="66"/>
      <c r="I45" s="66" t="s">
        <v>304</v>
      </c>
      <c r="J45" s="66" t="s">
        <v>296</v>
      </c>
      <c r="K45" s="66" t="s">
        <v>281</v>
      </c>
      <c r="L45" s="66" t="s">
        <v>297</v>
      </c>
      <c r="M45" s="66" t="s">
        <v>294</v>
      </c>
      <c r="O45" s="66"/>
      <c r="P45" s="66" t="s">
        <v>304</v>
      </c>
      <c r="Q45" s="66" t="s">
        <v>296</v>
      </c>
      <c r="R45" s="66" t="s">
        <v>281</v>
      </c>
      <c r="S45" s="66" t="s">
        <v>340</v>
      </c>
      <c r="T45" s="66" t="s">
        <v>294</v>
      </c>
      <c r="V45" s="66"/>
      <c r="W45" s="66" t="s">
        <v>304</v>
      </c>
      <c r="X45" s="66" t="s">
        <v>296</v>
      </c>
      <c r="Y45" s="66" t="s">
        <v>281</v>
      </c>
      <c r="Z45" s="66" t="s">
        <v>297</v>
      </c>
      <c r="AA45" s="66" t="s">
        <v>294</v>
      </c>
      <c r="AC45" s="66"/>
      <c r="AD45" s="66" t="s">
        <v>304</v>
      </c>
      <c r="AE45" s="66" t="s">
        <v>296</v>
      </c>
      <c r="AF45" s="66" t="s">
        <v>330</v>
      </c>
      <c r="AG45" s="66" t="s">
        <v>297</v>
      </c>
      <c r="AH45" s="66" t="s">
        <v>294</v>
      </c>
      <c r="AJ45" s="66"/>
      <c r="AK45" s="66" t="s">
        <v>304</v>
      </c>
      <c r="AL45" s="66" t="s">
        <v>296</v>
      </c>
      <c r="AM45" s="66" t="s">
        <v>281</v>
      </c>
      <c r="AN45" s="66" t="s">
        <v>340</v>
      </c>
      <c r="AO45" s="66" t="s">
        <v>294</v>
      </c>
      <c r="AQ45" s="66"/>
      <c r="AR45" s="66" t="s">
        <v>304</v>
      </c>
      <c r="AS45" s="66" t="s">
        <v>341</v>
      </c>
      <c r="AT45" s="66" t="s">
        <v>281</v>
      </c>
      <c r="AU45" s="66" t="s">
        <v>297</v>
      </c>
      <c r="AV45" s="66" t="s">
        <v>294</v>
      </c>
      <c r="AX45" s="66"/>
      <c r="AY45" s="66" t="s">
        <v>304</v>
      </c>
      <c r="AZ45" s="66" t="s">
        <v>296</v>
      </c>
      <c r="BA45" s="66" t="s">
        <v>281</v>
      </c>
      <c r="BB45" s="66" t="s">
        <v>297</v>
      </c>
      <c r="BC45" s="66" t="s">
        <v>348</v>
      </c>
      <c r="BE45" s="66"/>
      <c r="BF45" s="66" t="s">
        <v>304</v>
      </c>
      <c r="BG45" s="66" t="s">
        <v>341</v>
      </c>
      <c r="BH45" s="66" t="s">
        <v>281</v>
      </c>
      <c r="BI45" s="66" t="s">
        <v>297</v>
      </c>
      <c r="BJ45" s="66" t="s">
        <v>294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28.915538999999999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20.410706999999999</v>
      </c>
      <c r="O46" s="66" t="s">
        <v>313</v>
      </c>
      <c r="P46" s="66">
        <v>970</v>
      </c>
      <c r="Q46" s="66">
        <v>800</v>
      </c>
      <c r="R46" s="66">
        <v>480</v>
      </c>
      <c r="S46" s="66">
        <v>10000</v>
      </c>
      <c r="T46" s="66">
        <v>1551.1831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5.7808705000000002E-2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5.2742724000000001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268.30588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120.44271999999999</v>
      </c>
      <c r="AX46" s="66" t="s">
        <v>314</v>
      </c>
      <c r="AY46" s="66"/>
      <c r="AZ46" s="66"/>
      <c r="BA46" s="66"/>
      <c r="BB46" s="66"/>
      <c r="BC46" s="66"/>
      <c r="BE46" s="66" t="s">
        <v>315</v>
      </c>
      <c r="BF46" s="66"/>
      <c r="BG46" s="66"/>
      <c r="BH46" s="66"/>
      <c r="BI46" s="66"/>
      <c r="BJ46" s="66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5" sqref="G1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349</v>
      </c>
      <c r="B2" s="61" t="s">
        <v>350</v>
      </c>
      <c r="C2" s="61" t="s">
        <v>323</v>
      </c>
      <c r="D2" s="61">
        <v>58</v>
      </c>
      <c r="E2" s="61">
        <v>3034.9391999999998</v>
      </c>
      <c r="F2" s="61">
        <v>425.80471999999997</v>
      </c>
      <c r="G2" s="61">
        <v>94.358270000000005</v>
      </c>
      <c r="H2" s="61">
        <v>49.266036999999997</v>
      </c>
      <c r="I2" s="61">
        <v>45.092230000000001</v>
      </c>
      <c r="J2" s="61">
        <v>115.95562</v>
      </c>
      <c r="K2" s="61">
        <v>55.442028000000001</v>
      </c>
      <c r="L2" s="61">
        <v>60.513590000000001</v>
      </c>
      <c r="M2" s="61">
        <v>48.349600000000002</v>
      </c>
      <c r="N2" s="61">
        <v>6.1863812999999999</v>
      </c>
      <c r="O2" s="61">
        <v>26.000679999999999</v>
      </c>
      <c r="P2" s="61">
        <v>1927.8524</v>
      </c>
      <c r="Q2" s="61">
        <v>42.711055999999999</v>
      </c>
      <c r="R2" s="61">
        <v>795.81757000000005</v>
      </c>
      <c r="S2" s="61">
        <v>164.08061000000001</v>
      </c>
      <c r="T2" s="61">
        <v>7580.8450000000003</v>
      </c>
      <c r="U2" s="61">
        <v>11.891546999999999</v>
      </c>
      <c r="V2" s="61">
        <v>35.980220000000003</v>
      </c>
      <c r="W2" s="61">
        <v>505.32763999999997</v>
      </c>
      <c r="X2" s="61">
        <v>256.66723999999999</v>
      </c>
      <c r="Y2" s="61">
        <v>2.9114331999999998</v>
      </c>
      <c r="Z2" s="61">
        <v>2.6085603000000002</v>
      </c>
      <c r="AA2" s="61">
        <v>24.375119999999999</v>
      </c>
      <c r="AB2" s="61">
        <v>4.2467160000000002</v>
      </c>
      <c r="AC2" s="61">
        <v>889.72064</v>
      </c>
      <c r="AD2" s="61">
        <v>20.753620000000002</v>
      </c>
      <c r="AE2" s="61">
        <v>5.7674703999999997</v>
      </c>
      <c r="AF2" s="61">
        <v>5.6938515000000001</v>
      </c>
      <c r="AG2" s="61">
        <v>1031.9255000000001</v>
      </c>
      <c r="AH2" s="61">
        <v>606.56970000000001</v>
      </c>
      <c r="AI2" s="61">
        <v>425.35583000000003</v>
      </c>
      <c r="AJ2" s="61">
        <v>2010.8488</v>
      </c>
      <c r="AK2" s="61">
        <v>8033.5510000000004</v>
      </c>
      <c r="AL2" s="61">
        <v>296.54390000000001</v>
      </c>
      <c r="AM2" s="61">
        <v>6603.1562000000004</v>
      </c>
      <c r="AN2" s="61">
        <v>258.40660000000003</v>
      </c>
      <c r="AO2" s="61">
        <v>28.915538999999999</v>
      </c>
      <c r="AP2" s="61">
        <v>22.488980999999999</v>
      </c>
      <c r="AQ2" s="61">
        <v>6.4265569999999999</v>
      </c>
      <c r="AR2" s="61">
        <v>20.410706999999999</v>
      </c>
      <c r="AS2" s="61">
        <v>1551.1831</v>
      </c>
      <c r="AT2" s="61">
        <v>5.7808705000000002E-2</v>
      </c>
      <c r="AU2" s="61">
        <v>5.2742724000000001</v>
      </c>
      <c r="AV2" s="61">
        <v>268.30588</v>
      </c>
      <c r="AW2" s="61">
        <v>120.44271999999999</v>
      </c>
      <c r="AX2" s="61">
        <v>0.17610814</v>
      </c>
      <c r="AY2" s="61">
        <v>3.127634</v>
      </c>
      <c r="AZ2" s="61">
        <v>467.81493999999998</v>
      </c>
      <c r="BA2" s="61">
        <v>86.543549999999996</v>
      </c>
      <c r="BB2" s="61">
        <v>26.296040000000001</v>
      </c>
      <c r="BC2" s="61">
        <v>32.093212000000001</v>
      </c>
      <c r="BD2" s="61">
        <v>28.102965999999999</v>
      </c>
      <c r="BE2" s="61">
        <v>1.2759947</v>
      </c>
      <c r="BF2" s="61">
        <v>7.539021</v>
      </c>
      <c r="BG2" s="61">
        <v>4.5795576000000001E-4</v>
      </c>
      <c r="BH2" s="61">
        <v>5.1605959999999999E-2</v>
      </c>
      <c r="BI2" s="61">
        <v>3.8780929999999998E-2</v>
      </c>
      <c r="BJ2" s="61">
        <v>0.15268105000000001</v>
      </c>
      <c r="BK2" s="61">
        <v>3.5227366999999997E-5</v>
      </c>
      <c r="BL2" s="61">
        <v>0.34911478000000001</v>
      </c>
      <c r="BM2" s="61">
        <v>4.1636457</v>
      </c>
      <c r="BN2" s="61">
        <v>0.88938039999999996</v>
      </c>
      <c r="BO2" s="61">
        <v>59.037742999999999</v>
      </c>
      <c r="BP2" s="61">
        <v>9.9191050000000001</v>
      </c>
      <c r="BQ2" s="61">
        <v>21.087295999999998</v>
      </c>
      <c r="BR2" s="61">
        <v>75.882050000000007</v>
      </c>
      <c r="BS2" s="61">
        <v>36.182760000000002</v>
      </c>
      <c r="BT2" s="61">
        <v>9.9037100000000002</v>
      </c>
      <c r="BU2" s="61">
        <v>0.50925019999999999</v>
      </c>
      <c r="BV2" s="61">
        <v>0.12053564</v>
      </c>
      <c r="BW2" s="61">
        <v>0.76309479999999996</v>
      </c>
      <c r="BX2" s="61">
        <v>1.4937798</v>
      </c>
      <c r="BY2" s="61">
        <v>0.24309795000000001</v>
      </c>
      <c r="BZ2" s="61">
        <v>1.7778515E-3</v>
      </c>
      <c r="CA2" s="61">
        <v>1.1100943000000001</v>
      </c>
      <c r="CB2" s="61">
        <v>8.4590380000000007E-2</v>
      </c>
      <c r="CC2" s="61">
        <v>0.26914546</v>
      </c>
      <c r="CD2" s="61">
        <v>1.8918877999999999</v>
      </c>
      <c r="CE2" s="61">
        <v>0.10615223</v>
      </c>
      <c r="CF2" s="61">
        <v>0.36008137000000001</v>
      </c>
      <c r="CG2" s="61">
        <v>2.4750000000000001E-7</v>
      </c>
      <c r="CH2" s="61">
        <v>3.2798215999999998E-2</v>
      </c>
      <c r="CI2" s="61">
        <v>6.3704499999999997E-3</v>
      </c>
      <c r="CJ2" s="61">
        <v>4.1753572999999999</v>
      </c>
      <c r="CK2" s="61">
        <v>1.6175007000000002E-2</v>
      </c>
      <c r="CL2" s="61">
        <v>4.1075520000000001</v>
      </c>
      <c r="CM2" s="61">
        <v>3.5736308000000001</v>
      </c>
      <c r="CN2" s="61">
        <v>3433.91</v>
      </c>
      <c r="CO2" s="61">
        <v>6030.8270000000002</v>
      </c>
      <c r="CP2" s="61">
        <v>4164.1112999999996</v>
      </c>
      <c r="CQ2" s="61">
        <v>1408.6081999999999</v>
      </c>
      <c r="CR2" s="61">
        <v>681.23193000000003</v>
      </c>
      <c r="CS2" s="61">
        <v>659.44446000000005</v>
      </c>
      <c r="CT2" s="61">
        <v>3374.9949000000001</v>
      </c>
      <c r="CU2" s="61">
        <v>2277.9504000000002</v>
      </c>
      <c r="CV2" s="61">
        <v>2032.7662</v>
      </c>
      <c r="CW2" s="61">
        <v>2643.3645000000001</v>
      </c>
      <c r="CX2" s="61">
        <v>684.55175999999994</v>
      </c>
      <c r="CY2" s="61">
        <v>4186.3584000000001</v>
      </c>
      <c r="CZ2" s="61">
        <v>2331.0390000000002</v>
      </c>
      <c r="DA2" s="61">
        <v>5269.7847000000002</v>
      </c>
      <c r="DB2" s="61">
        <v>4812.2860000000001</v>
      </c>
      <c r="DC2" s="61">
        <v>7492.0234</v>
      </c>
      <c r="DD2" s="61">
        <v>11624.282999999999</v>
      </c>
      <c r="DE2" s="61">
        <v>3137.9360000000001</v>
      </c>
      <c r="DF2" s="61">
        <v>4983.8856999999998</v>
      </c>
      <c r="DG2" s="61">
        <v>2799.7166000000002</v>
      </c>
      <c r="DH2" s="61">
        <v>177.34632999999999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86.543549999999996</v>
      </c>
      <c r="B6">
        <f>BB2</f>
        <v>26.296040000000001</v>
      </c>
      <c r="C6">
        <f>BC2</f>
        <v>32.093212000000001</v>
      </c>
      <c r="D6">
        <f>BD2</f>
        <v>28.102965999999999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7" sqref="H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22661</v>
      </c>
      <c r="C2" s="56">
        <f ca="1">YEAR(TODAY())-YEAR(B2)+IF(TODAY()&gt;=DATE(YEAR(TODAY()),MONTH(B2),DAY(B2)),0,-1)</f>
        <v>58</v>
      </c>
      <c r="E2" s="52">
        <v>160.9</v>
      </c>
      <c r="F2" s="53" t="s">
        <v>39</v>
      </c>
      <c r="G2" s="52">
        <v>64.8</v>
      </c>
      <c r="H2" s="51" t="s">
        <v>41</v>
      </c>
      <c r="I2" s="73">
        <f>ROUND(G3/E3^2,1)</f>
        <v>25</v>
      </c>
    </row>
    <row r="3" spans="1:9" x14ac:dyDescent="0.3">
      <c r="E3" s="51">
        <f>E2/100</f>
        <v>1.609</v>
      </c>
      <c r="F3" s="51" t="s">
        <v>40</v>
      </c>
      <c r="G3" s="51">
        <f>G2</f>
        <v>64.8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임경원, ID : H1900419)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14:40:03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 x14ac:dyDescent="0.3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 x14ac:dyDescent="0.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 x14ac:dyDescent="0.3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 x14ac:dyDescent="0.3">
      <c r="C10" s="86" t="s">
        <v>30</v>
      </c>
      <c r="D10" s="86"/>
      <c r="E10" s="87"/>
      <c r="F10" s="90">
        <f>'개인정보 및 신체계측 입력'!B5</f>
        <v>44098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86" t="s">
        <v>32</v>
      </c>
      <c r="D12" s="86"/>
      <c r="E12" s="87"/>
      <c r="F12" s="95">
        <f ca="1">'개인정보 및 신체계측 입력'!C2</f>
        <v>58</v>
      </c>
      <c r="G12" s="95"/>
      <c r="H12" s="95"/>
      <c r="I12" s="95"/>
      <c r="K12" s="124">
        <f>'개인정보 및 신체계측 입력'!E2</f>
        <v>160.9</v>
      </c>
      <c r="L12" s="125"/>
      <c r="M12" s="118">
        <f>'개인정보 및 신체계측 입력'!G2</f>
        <v>64.8</v>
      </c>
      <c r="N12" s="119"/>
      <c r="O12" s="114" t="s">
        <v>271</v>
      </c>
      <c r="P12" s="108"/>
      <c r="Q12" s="91">
        <f>'개인정보 및 신체계측 입력'!I2</f>
        <v>25</v>
      </c>
      <c r="R12" s="91"/>
      <c r="S12" s="91"/>
    </row>
    <row r="13" spans="1:19" ht="18" customHeight="1" thickBot="1" x14ac:dyDescent="0.35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 x14ac:dyDescent="0.3">
      <c r="C14" s="88" t="s">
        <v>31</v>
      </c>
      <c r="D14" s="88"/>
      <c r="E14" s="89"/>
      <c r="F14" s="92" t="str">
        <f>MID('DRIs DATA'!B1,28,3)</f>
        <v>임경원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 x14ac:dyDescent="0.35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 x14ac:dyDescent="0.35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66.938000000000002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14.833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 x14ac:dyDescent="0.3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 x14ac:dyDescent="0.3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18.228999999999999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 x14ac:dyDescent="0.3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 x14ac:dyDescent="0.35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0.9</v>
      </c>
      <c r="P69" s="8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11.2</v>
      </c>
      <c r="L72" s="36" t="s">
        <v>53</v>
      </c>
      <c r="M72" s="36">
        <f>ROUND('DRIs DATA'!K8,1)</f>
        <v>4.2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 x14ac:dyDescent="0.3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 x14ac:dyDescent="0.35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 x14ac:dyDescent="0.3">
      <c r="B94" s="159" t="s">
        <v>171</v>
      </c>
      <c r="C94" s="157"/>
      <c r="D94" s="157"/>
      <c r="E94" s="157"/>
      <c r="F94" s="155">
        <f>ROUND('DRIs DATA'!F16/'DRIs DATA'!C16*100,2)</f>
        <v>106.11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299.83999999999997</v>
      </c>
      <c r="R94" s="157" t="s">
        <v>167</v>
      </c>
      <c r="S94" s="157"/>
      <c r="T94" s="15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 x14ac:dyDescent="0.3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 x14ac:dyDescent="0.3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 x14ac:dyDescent="0.3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 x14ac:dyDescent="0.3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 x14ac:dyDescent="0.35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 x14ac:dyDescent="0.35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 x14ac:dyDescent="0.3">
      <c r="B121" s="43" t="s">
        <v>171</v>
      </c>
      <c r="C121" s="16"/>
      <c r="D121" s="16"/>
      <c r="E121" s="15"/>
      <c r="F121" s="155">
        <f>ROUND('DRIs DATA'!F26/'DRIs DATA'!C26*100,2)</f>
        <v>256.67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283.11</v>
      </c>
      <c r="R121" s="157" t="s">
        <v>166</v>
      </c>
      <c r="S121" s="157"/>
      <c r="T121" s="15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 x14ac:dyDescent="0.3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 x14ac:dyDescent="0.3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 x14ac:dyDescent="0.3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 x14ac:dyDescent="0.3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7.25" thickBot="1" x14ac:dyDescent="0.35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 x14ac:dyDescent="0.35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 x14ac:dyDescent="0.35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 x14ac:dyDescent="0.3">
      <c r="B172" s="42" t="s">
        <v>171</v>
      </c>
      <c r="C172" s="20"/>
      <c r="D172" s="20"/>
      <c r="E172" s="6"/>
      <c r="F172" s="155">
        <f>ROUND('DRIs DATA'!F36/'DRIs DATA'!C36*100,2)</f>
        <v>128.99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535.57000000000005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 x14ac:dyDescent="0.3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 x14ac:dyDescent="0.3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 x14ac:dyDescent="0.3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 x14ac:dyDescent="0.3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 x14ac:dyDescent="0.3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 x14ac:dyDescent="0.35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 x14ac:dyDescent="0.35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 x14ac:dyDescent="0.3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5">
        <f>ROUND('DRIs DATA'!F46/'DRIs DATA'!C46*100,2)</f>
        <v>289.16000000000003</v>
      </c>
      <c r="G197" s="15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 x14ac:dyDescent="0.3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 x14ac:dyDescent="0.3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 x14ac:dyDescent="0.3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 x14ac:dyDescent="0.3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 x14ac:dyDescent="0.35">
      <c r="K205" s="10"/>
    </row>
    <row r="206" spans="2:20" ht="18" customHeight="1" x14ac:dyDescent="0.3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 x14ac:dyDescent="0.35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2020-12-18T01:12:56Z</dcterms:modified>
</cp:coreProperties>
</file>