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7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4562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<sst xmlns="http://schemas.openxmlformats.org/spreadsheetml/2006/main" count="692" uniqueCount="352">
  <si>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</si>
  <si>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</si>
  <si>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</si>
  <si>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</si>
  <si>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</si>
  <si>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</si>
  <si>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</si>
  <si>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</si>
  <si>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</si>
  <si>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</si>
  <si>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</si>
  <si>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</si>
  <si>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</si>
  <si>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</si>
  <si>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</si>
  <si>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</si>
  <si>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</si>
  <si>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</si>
  <si>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</si>
  <si>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</si>
  <si>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</si>
  <si>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</si>
  <si>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</si>
  <si>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</si>
  <si>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</si>
  <si>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</si>
  <si>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</si>
  <si>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</si>
  <si>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</si>
  <si>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</si>
  <si>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</si>
  <si>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</si>
  <si>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</si>
  <si>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</si>
  <si>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</si>
  <si>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</si>
  <si>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</si>
  <si>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</si>
  <si>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</si>
  <si>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</si>
  <si>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</si>
  <si>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</si>
  <si>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</si>
  <si>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</si>
  <si>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</si>
  <si>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</si>
  <si>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</si>
  <si>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</si>
  <si>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</si>
  <si>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</si>
  <si>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</si>
  <si>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</si>
  <si>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</si>
  <si>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</si>
  <si>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</si>
  <si>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</si>
  <si>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</si>
  <si>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</si>
  <si>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</si>
  <si>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</si>
  <si>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</si>
  <si>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</si>
  <si>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</si>
  <si>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</si>
  <si>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</si>
  <si>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</si>
  <si>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</si>
  <si>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</si>
  <si>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</si>
  <si>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</si>
  <si>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</si>
  <si>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</si>
  <si>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</si>
  <si>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</si>
  <si>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</si>
  <si>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</si>
  <si>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</si>
  <si>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</si>
  <si>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</si>
  <si>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</si>
  <si>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</si>
  <si>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</si>
  <si>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</si>
  <si>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</si>
  <si>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</si>
  <si>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</si>
  <si>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</si>
  <si>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</si>
  <si>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</si>
  <si>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</si>
  <si>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</si>
  <si>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</si>
  <si>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</si>
  <si>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</si>
  <si>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</si>
  <si>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</si>
  <si>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</si>
  <si>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</si>
  <si>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</si>
  <si>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</si>
  <si>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</si>
  <si>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</si>
  <si>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</si>
  <si>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</si>
  <si>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</si>
  <si>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</si>
  <si>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</si>
  <si>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</si>
  <si>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</si>
  <si>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</si>
  <si>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</si>
  <si>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</si>
  <si>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</si>
  <si>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</si>
  <si>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</si>
  <si>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</si>
  <si>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</si>
  <si>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</si>
  <si>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</si>
  <si>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</si>
  <si>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</si>
  <si>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</si>
  <si>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</si>
  <si>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</si>
  <si>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</si>
  <si>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</si>
  <si>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</si>
  <si>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</si>
  <si>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</si>
  <si>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</si>
  <si>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</si>
  <si>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</si>
  <si>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</si>
  <si>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</si>
  <si>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</si>
  <si>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</si>
  <si>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</si>
  <si>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</si>
  <si>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</si>
  <si>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</si>
  <si>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</si>
  <si>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</si>
  <si>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</si>
  <si>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</si>
  <si>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</si>
  <si>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</si>
  <si>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</si>
  <si>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</si>
  <si>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</si>
  <si>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</si>
  <si>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</si>
  <si>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</si>
  <si>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</si>
  <si>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</si>
  <si>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</si>
  <si>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</si>
  <si>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</si>
  <si>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</si>
  <si>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</si>
  <si>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</si>
  <si>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</si>
  <si>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</si>
  <si>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</si>
  <si>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</si>
  <si>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</si>
  <si>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</si>
  <si>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</si>
  <si>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</si>
  <si>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</si>
  <si>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</si>
  <si>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</si>
  <si>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</si>
  <si>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</si>
  <si>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</si>
  <si>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</si>
  <si>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</si>
  <si>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</si>
  <si>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</si>
  <si>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</si>
  <si>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</si>
  <si>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</si>
  <si>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</si>
  <si>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</si>
  <si>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</si>
  <si>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</si>
  <si>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</si>
  <si>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</si>
  <si>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</si>
  <si>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</si>
  <si>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</si>
  <si>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</si>
  <si>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</si>
  <si>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</si>
  <si>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</si>
  <si>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</si>
  <si>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</si>
  <si>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</si>
  <si>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</si>
  <si>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</si>
  <si>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</si>
  <si>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</si>
  <si>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</si>
  <si>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</si>
  <si>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</si>
  <si>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</si>
  <si>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</si>
  <si>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</si>
  <si>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</si>
  <si>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</si>
  <si>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</si>
  <si>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</si>
  <si>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</si>
  <si>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</si>
  <si>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</si>
  <si>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</si>
  <si>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</si>
  <si>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</si>
  <si>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</si>
  <si>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</si>
  <si>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</si>
  <si>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</si>
  <si>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</si>
  <si>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</si>
  <si>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</si>
  <si>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</si>
  <si>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</si>
  <si>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</si>
  <si>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</si>
  <si>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</si>
  <si>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</si>
  <si>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</si>
  <si>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</si>
  <si>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</si>
  <si>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</si>
  <si>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</si>
  <si>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</si>
  <si>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</si>
  <si>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</si>
  <si>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</si>
  <si>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</si>
  <si>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</si>
  <si>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</si>
  <si>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</si>
  <si>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</si>
  <si>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</si>
  <si>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</si>
  <si>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</si>
  <si>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</si>
  <si>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</si>
  <si>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</si>
  <si>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</si>
  <si>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</si>
  <si>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</si>
  <si>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</si>
  <si>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</si>
  <si>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</si>
  <si>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</si>
  <si>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</si>
  <si>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</si>
  <si>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</si>
  <si>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</si>
  <si>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</si>
  <si>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</si>
  <si>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</si>
  <si>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</si>
  <si>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</si>
  <si>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</si>
  <si>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</si>
  <si>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</si>
  <si>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</si>
  <si>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</si>
  <si>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</si>
  <si>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</si>
  <si>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</si>
  <si>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</si>
  <si>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</si>
  <si>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  <phoneticPr fontId="1" type="noConversion"/>
  </si>
  <si>
    <t>다량영양소</t>
    <phoneticPr fontId="1" type="noConversion"/>
  </si>
  <si>
    <t>불포화지방산</t>
    <phoneticPr fontId="1" type="noConversion"/>
  </si>
  <si>
    <t>식이섬유</t>
    <phoneticPr fontId="1" type="noConversion"/>
  </si>
  <si>
    <t>필요추정량</t>
    <phoneticPr fontId="1" type="noConversion"/>
  </si>
  <si>
    <t>탄수화물</t>
    <phoneticPr fontId="1" type="noConversion"/>
  </si>
  <si>
    <t>n-3불포화</t>
    <phoneticPr fontId="1" type="noConversion"/>
  </si>
  <si>
    <t>n-6불포화</t>
    <phoneticPr fontId="1" type="noConversion"/>
  </si>
  <si>
    <t>권장섭취량</t>
    <phoneticPr fontId="1" type="noConversion"/>
  </si>
  <si>
    <t>충분섭취량</t>
    <phoneticPr fontId="1" type="noConversion"/>
  </si>
  <si>
    <t>적정비율(최소)</t>
    <phoneticPr fontId="1" type="noConversion"/>
  </si>
  <si>
    <t>적정비율(최대)</t>
    <phoneticPr fontId="1" type="noConversion"/>
  </si>
  <si>
    <t>섭취비율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</si>
  <si>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</si>
  <si>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</si>
  <si>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</si>
  <si>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</si>
  <si>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H1900428</t>
  </si>
  <si>
    <t>강성근</t>
  </si>
  <si>
    <t>M</t>
  </si>
  <si>
    <t>(설문지 : FFQ 95문항 설문지, 사용자 : 강성근, ID : H1900428)</t>
  </si>
  <si>
    <t>출력시각</t>
    <phoneticPr fontId="1" type="noConversion"/>
  </si>
  <si>
    <t>2020년 12월 31일 10:37:17</t>
  </si>
  <si>
    <t>에너지(kcal)</t>
    <phoneticPr fontId="1" type="noConversion"/>
  </si>
  <si>
    <t>열량영양소</t>
    <phoneticPr fontId="1" type="noConversion"/>
  </si>
  <si>
    <t>단백질</t>
    <phoneticPr fontId="1" type="noConversion"/>
  </si>
  <si>
    <t>섭취량</t>
    <phoneticPr fontId="1" type="noConversion"/>
  </si>
  <si>
    <t>지방</t>
    <phoneticPr fontId="1" type="noConversion"/>
  </si>
  <si>
    <t>평균필요량</t>
    <phoneticPr fontId="1" type="noConversion"/>
  </si>
  <si>
    <t>상한섭취량</t>
    <phoneticPr fontId="1" type="noConversion"/>
  </si>
  <si>
    <t>단백질(g/일)</t>
    <phoneticPr fontId="1" type="noConversion"/>
  </si>
  <si>
    <t>식이섬유(g/일)</t>
    <phoneticPr fontId="1" type="noConversion"/>
  </si>
  <si>
    <t>지용성 비타민</t>
    <phoneticPr fontId="1" type="noConversion"/>
  </si>
  <si>
    <t>상한섭취량</t>
    <phoneticPr fontId="1" type="noConversion"/>
  </si>
  <si>
    <t>섭취량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</si>
  <si>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</si>
  <si>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</si>
  <si>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</si>
  <si>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</si>
  <si>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</si>
  <si>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</si>
  <si>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</si>
  <si>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</si>
  <si>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</si>
  <si>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</si>
  <si>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</si>
  <si>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</si>
  <si>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</si>
  <si>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</si>
  <si>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</si>
  <si>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</si>
  <si>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</si>
  <si>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</si>
  <si>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</si>
  <si>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섭취량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</si>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</sst>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4" fontId="21" fillId="0" borderId="0" xfId="0" applyNumberFormat="1" applyFont="1" applyAlignment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88.447710000000001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08403840"/>
        <c:axId val="214414464"/>
      </c:barChart>
      <c:catAx>
        <c:axId val="20840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414464"/>
        <c:crosses val="autoZero"/>
        <c:auto val="1"/>
        <c:lblAlgn val="ctr"/>
        <c:lblOffset val="100"/>
        <c:noMultiLvlLbl val="0"/>
      </c:catAx>
      <c:valAx>
        <c:axId val="214414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840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38.446530000000003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506880"/>
        <c:axId val="188508416"/>
      </c:barChart>
      <c:catAx>
        <c:axId val="188506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508416"/>
        <c:crosses val="autoZero"/>
        <c:auto val="1"/>
        <c:lblAlgn val="ctr"/>
        <c:lblOffset val="100"/>
        <c:noMultiLvlLbl val="0"/>
      </c:catAx>
      <c:valAx>
        <c:axId val="1885084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506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4.2468195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523648"/>
        <c:axId val="188525184"/>
      </c:barChart>
      <c:catAx>
        <c:axId val="188523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525184"/>
        <c:crosses val="autoZero"/>
        <c:auto val="1"/>
        <c:lblAlgn val="ctr"/>
        <c:lblOffset val="100"/>
        <c:noMultiLvlLbl val="0"/>
      </c:catAx>
      <c:valAx>
        <c:axId val="188525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523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388.31585999999999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544512"/>
        <c:axId val="188546048"/>
      </c:barChart>
      <c:catAx>
        <c:axId val="18854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546048"/>
        <c:crosses val="autoZero"/>
        <c:auto val="1"/>
        <c:lblAlgn val="ctr"/>
        <c:lblOffset val="100"/>
        <c:noMultiLvlLbl val="0"/>
      </c:catAx>
      <c:valAx>
        <c:axId val="1885460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544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1.9383170999999999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651776"/>
        <c:axId val="188661760"/>
      </c:barChart>
      <c:catAx>
        <c:axId val="188651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661760"/>
        <c:crosses val="autoZero"/>
        <c:auto val="1"/>
        <c:lblAlgn val="ctr"/>
        <c:lblOffset val="100"/>
        <c:noMultiLvlLbl val="0"/>
      </c:catAx>
      <c:valAx>
        <c:axId val="1886617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651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21.273658999999999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672640"/>
        <c:axId val="188674432"/>
      </c:barChart>
      <c:catAx>
        <c:axId val="188672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674432"/>
        <c:crosses val="autoZero"/>
        <c:auto val="1"/>
        <c:lblAlgn val="ctr"/>
        <c:lblOffset val="100"/>
        <c:noMultiLvlLbl val="0"/>
      </c:catAx>
      <c:valAx>
        <c:axId val="188674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672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2.1757629999999999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750848"/>
        <c:axId val="188760832"/>
      </c:barChart>
      <c:catAx>
        <c:axId val="188750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760832"/>
        <c:crosses val="autoZero"/>
        <c:auto val="1"/>
        <c:lblAlgn val="ctr"/>
        <c:lblOffset val="100"/>
        <c:noMultiLvlLbl val="0"/>
      </c:catAx>
      <c:valAx>
        <c:axId val="188760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750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810.29200000000003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784000"/>
        <c:axId val="188785792"/>
      </c:barChart>
      <c:catAx>
        <c:axId val="188784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785792"/>
        <c:crosses val="autoZero"/>
        <c:auto val="1"/>
        <c:lblAlgn val="ctr"/>
        <c:lblOffset val="100"/>
        <c:noMultiLvlLbl val="0"/>
      </c:catAx>
      <c:valAx>
        <c:axId val="188785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784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13.79166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809216"/>
        <c:axId val="188810752"/>
      </c:barChart>
      <c:catAx>
        <c:axId val="188809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810752"/>
        <c:crosses val="autoZero"/>
        <c:auto val="1"/>
        <c:lblAlgn val="ctr"/>
        <c:lblOffset val="100"/>
        <c:noMultiLvlLbl val="0"/>
      </c:catAx>
      <c:valAx>
        <c:axId val="188810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3.3852552999999999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8850176"/>
        <c:axId val="188851712"/>
      </c:barChart>
      <c:catAx>
        <c:axId val="188850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8851712"/>
        <c:crosses val="autoZero"/>
        <c:auto val="1"/>
        <c:lblAlgn val="ctr"/>
        <c:lblOffset val="100"/>
        <c:noMultiLvlLbl val="0"/>
      </c:catAx>
      <c:valAx>
        <c:axId val="188851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8850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3.0266267999999998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9313408"/>
        <c:axId val="189314944"/>
      </c:barChart>
      <c:catAx>
        <c:axId val="18931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314944"/>
        <c:crosses val="autoZero"/>
        <c:auto val="1"/>
        <c:lblAlgn val="ctr"/>
        <c:lblOffset val="100"/>
        <c:noMultiLvlLbl val="0"/>
      </c:catAx>
      <c:valAx>
        <c:axId val="189314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9313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1568.4265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9370368"/>
        <c:axId val="189371904"/>
      </c:barChart>
      <c:catAx>
        <c:axId val="189370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371904"/>
        <c:crosses val="autoZero"/>
        <c:auto val="1"/>
        <c:lblAlgn val="ctr"/>
        <c:lblOffset val="100"/>
        <c:noMultiLvlLbl val="0"/>
      </c:catAx>
      <c:valAx>
        <c:axId val="189371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937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4374.5870000000004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9611392"/>
        <c:axId val="189617280"/>
      </c:barChart>
      <c:catAx>
        <c:axId val="189611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617280"/>
        <c:crosses val="autoZero"/>
        <c:auto val="1"/>
        <c:lblAlgn val="ctr"/>
        <c:lblOffset val="100"/>
        <c:noMultiLvlLbl val="0"/>
      </c:catAx>
      <c:valAx>
        <c:axId val="18961728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9611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196.76027999999999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9627392"/>
        <c:axId val="189633280"/>
      </c:barChart>
      <c:catAx>
        <c:axId val="189627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633280"/>
        <c:crosses val="autoZero"/>
        <c:auto val="1"/>
        <c:lblAlgn val="ctr"/>
        <c:lblOffset val="100"/>
        <c:noMultiLvlLbl val="0"/>
      </c:catAx>
      <c:valAx>
        <c:axId val="189633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962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203.90733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9672064"/>
        <c:axId val="189677952"/>
      </c:barChart>
      <c:catAx>
        <c:axId val="189672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677952"/>
        <c:crosses val="autoZero"/>
        <c:auto val="1"/>
        <c:lblAlgn val="ctr"/>
        <c:lblOffset val="100"/>
        <c:noMultiLvlLbl val="0"/>
      </c:catAx>
      <c:valAx>
        <c:axId val="1896779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9672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14.850897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9712640"/>
        <c:axId val="190513152"/>
      </c:barChart>
      <c:catAx>
        <c:axId val="189712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0513152"/>
        <c:crosses val="autoZero"/>
        <c:auto val="1"/>
        <c:lblAlgn val="ctr"/>
        <c:lblOffset val="100"/>
        <c:noMultiLvlLbl val="0"/>
      </c:catAx>
      <c:valAx>
        <c:axId val="19051315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9712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1442.4692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0547840"/>
        <c:axId val="190549376"/>
      </c:barChart>
      <c:catAx>
        <c:axId val="190547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0549376"/>
        <c:crosses val="autoZero"/>
        <c:auto val="1"/>
        <c:lblAlgn val="ctr"/>
        <c:lblOffset val="100"/>
        <c:noMultiLvlLbl val="0"/>
      </c:catAx>
      <c:valAx>
        <c:axId val="19054937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054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0.11239452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0563840"/>
        <c:axId val="190565376"/>
      </c:barChart>
      <c:catAx>
        <c:axId val="19056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0565376"/>
        <c:crosses val="autoZero"/>
        <c:auto val="1"/>
        <c:lblAlgn val="ctr"/>
        <c:lblOffset val="100"/>
        <c:noMultiLvlLbl val="0"/>
      </c:catAx>
      <c:valAx>
        <c:axId val="190565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0563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5.5195822999999997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2824448"/>
        <c:axId val="192825984"/>
      </c:barChart>
      <c:catAx>
        <c:axId val="19282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2825984"/>
        <c:crosses val="autoZero"/>
        <c:auto val="1"/>
        <c:lblAlgn val="ctr"/>
        <c:lblOffset val="100"/>
        <c:noMultiLvlLbl val="0"/>
      </c:catAx>
      <c:valAx>
        <c:axId val="1928259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2824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343.66719999999998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3434368"/>
        <c:axId val="193435904"/>
      </c:barChart>
      <c:catAx>
        <c:axId val="193434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435904"/>
        <c:crosses val="autoZero"/>
        <c:auto val="1"/>
        <c:lblAlgn val="ctr"/>
        <c:lblOffset val="100"/>
        <c:noMultiLvlLbl val="0"/>
      </c:catAx>
      <c:valAx>
        <c:axId val="193435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343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106.73609999999999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3487616"/>
        <c:axId val="193489152"/>
      </c:barChart>
      <c:catAx>
        <c:axId val="193487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489152"/>
        <c:crosses val="autoZero"/>
        <c:auto val="1"/>
        <c:lblAlgn val="ctr"/>
        <c:lblOffset val="100"/>
        <c:noMultiLvlLbl val="0"/>
      </c:catAx>
      <c:valAx>
        <c:axId val="193489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348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6.6630000000000003</c:v>
                </c:pt>
                <c:pt idx="1">
                  <c:v>16.544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93553152"/>
        <c:axId val="193554688"/>
      </c:barChart>
      <c:catAx>
        <c:axId val="19355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554688"/>
        <c:crosses val="autoZero"/>
        <c:auto val="1"/>
        <c:lblAlgn val="ctr"/>
        <c:lblOffset val="100"/>
        <c:noMultiLvlLbl val="0"/>
      </c:catAx>
      <c:valAx>
        <c:axId val="193554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3553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14.009766000000001</c:v>
                </c:pt>
                <c:pt idx="1">
                  <c:v>17.503159</c:v>
                </c:pt>
                <c:pt idx="2">
                  <c:v>18.550274000000002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708.52149999999995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3664512"/>
        <c:axId val="193666048"/>
      </c:barChart>
      <c:catAx>
        <c:axId val="19366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666048"/>
        <c:crosses val="autoZero"/>
        <c:auto val="1"/>
        <c:lblAlgn val="ctr"/>
        <c:lblOffset val="100"/>
        <c:noMultiLvlLbl val="0"/>
      </c:catAx>
      <c:valAx>
        <c:axId val="1936660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3664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27.428207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3696896"/>
        <c:axId val="193698432"/>
      </c:barChart>
      <c:catAx>
        <c:axId val="19369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698432"/>
        <c:crosses val="autoZero"/>
        <c:auto val="1"/>
        <c:lblAlgn val="ctr"/>
        <c:lblOffset val="100"/>
        <c:noMultiLvlLbl val="0"/>
      </c:catAx>
      <c:valAx>
        <c:axId val="193698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369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74.853999999999999</c:v>
                </c:pt>
                <c:pt idx="1">
                  <c:v>9.9939999999999998</c:v>
                </c:pt>
                <c:pt idx="2">
                  <c:v>15.151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94135168"/>
        <c:axId val="194136704"/>
      </c:barChart>
      <c:catAx>
        <c:axId val="19413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136704"/>
        <c:crosses val="autoZero"/>
        <c:auto val="1"/>
        <c:lblAlgn val="ctr"/>
        <c:lblOffset val="100"/>
        <c:noMultiLvlLbl val="0"/>
      </c:catAx>
      <c:valAx>
        <c:axId val="194136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413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2663.1203999999998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4164224"/>
        <c:axId val="194165760"/>
      </c:barChart>
      <c:catAx>
        <c:axId val="194164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165760"/>
        <c:crosses val="autoZero"/>
        <c:auto val="1"/>
        <c:lblAlgn val="ctr"/>
        <c:lblOffset val="100"/>
        <c:noMultiLvlLbl val="0"/>
      </c:catAx>
      <c:valAx>
        <c:axId val="1941657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4164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167.84007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4192512"/>
        <c:axId val="194194048"/>
      </c:barChart>
      <c:catAx>
        <c:axId val="194192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194048"/>
        <c:crosses val="autoZero"/>
        <c:auto val="1"/>
        <c:lblAlgn val="ctr"/>
        <c:lblOffset val="100"/>
        <c:noMultiLvlLbl val="0"/>
      </c:catAx>
      <c:valAx>
        <c:axId val="1941940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419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709.10879999999997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4224896"/>
        <c:axId val="194226432"/>
      </c:barChart>
      <c:catAx>
        <c:axId val="19422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226432"/>
        <c:crosses val="autoZero"/>
        <c:auto val="1"/>
        <c:lblAlgn val="ctr"/>
        <c:lblOffset val="100"/>
        <c:noMultiLvlLbl val="0"/>
      </c:catAx>
      <c:valAx>
        <c:axId val="194226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422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7588.5883999999996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4244992"/>
        <c:axId val="194246528"/>
      </c:barChart>
      <c:catAx>
        <c:axId val="194244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246528"/>
        <c:crosses val="autoZero"/>
        <c:auto val="1"/>
        <c:lblAlgn val="ctr"/>
        <c:lblOffset val="100"/>
        <c:noMultiLvlLbl val="0"/>
      </c:catAx>
      <c:valAx>
        <c:axId val="194246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424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23.546939999999999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4269184"/>
        <c:axId val="194270720"/>
      </c:barChart>
      <c:catAx>
        <c:axId val="19426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270720"/>
        <c:crosses val="autoZero"/>
        <c:auto val="1"/>
        <c:lblAlgn val="ctr"/>
        <c:lblOffset val="100"/>
        <c:noMultiLvlLbl val="0"/>
      </c:catAx>
      <c:valAx>
        <c:axId val="194270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426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2.1757629999999999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4309504"/>
        <c:axId val="194315392"/>
      </c:barChart>
      <c:catAx>
        <c:axId val="19430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315392"/>
        <c:crosses val="autoZero"/>
        <c:auto val="1"/>
        <c:lblAlgn val="ctr"/>
        <c:lblOffset val="100"/>
        <c:noMultiLvlLbl val="0"/>
      </c:catAx>
      <c:valAx>
        <c:axId val="194315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430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H60" sqref="H60"/>
    </sheetView>
  </sheetViews>
  <sheetFormatPr defaultColWidth="9" defaultRowHeight="16.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7" t="str">
        <f>'DRIs DATA 입력'!A1</f>
        <v>정보</v>
      </c>
      <c r="B1" s="46" t="str">
        <f>'DRIs DATA 입력'!B1</f>
        <v>(설문지 : FFQ 95문항 설문지, 사용자 : 강성근, ID : H1900428)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12월 31일 10:37:17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>
      <c r="A4" s="67" t="s">
        <v>56</v>
      </c>
      <c r="B4" s="67"/>
      <c r="C4" s="67"/>
      <c r="D4" s="46"/>
      <c r="E4" s="69" t="s">
        <v>198</v>
      </c>
      <c r="F4" s="70"/>
      <c r="G4" s="70"/>
      <c r="H4" s="71"/>
      <c r="I4" s="46"/>
      <c r="J4" s="69" t="s">
        <v>199</v>
      </c>
      <c r="K4" s="70"/>
      <c r="L4" s="71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>
      <c r="A6" s="59" t="s">
        <v>56</v>
      </c>
      <c r="B6" s="59">
        <f>'DRIs DATA 입력'!B6</f>
        <v>2000</v>
      </c>
      <c r="C6" s="59">
        <f>'DRIs DATA 입력'!C6</f>
        <v>2663.1203999999998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88.447710000000001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38.446530000000003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>
      <c r="A8" s="46"/>
      <c r="B8" s="46"/>
      <c r="C8" s="46"/>
      <c r="D8" s="46"/>
      <c r="E8" s="59" t="s">
        <v>216</v>
      </c>
      <c r="F8" s="59">
        <f>'DRIs DATA 입력'!F8</f>
        <v>74.853999999999999</v>
      </c>
      <c r="G8" s="59">
        <f>'DRIs DATA 입력'!G8</f>
        <v>9.9939999999999998</v>
      </c>
      <c r="H8" s="59">
        <f>'DRIs DATA 입력'!H8</f>
        <v>15.151</v>
      </c>
      <c r="I8" s="46"/>
      <c r="J8" s="59" t="s">
        <v>216</v>
      </c>
      <c r="K8" s="59">
        <f>'DRIs DATA 입력'!K8</f>
        <v>6.6630000000000003</v>
      </c>
      <c r="L8" s="59">
        <f>'DRIs DATA 입력'!L8</f>
        <v>16.544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708.52149999999995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27.428207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4.2468195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388.31585999999999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167.84007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2.5953069000000002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1.9383170999999999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21.273658999999999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2.1757629999999999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810.29200000000003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13.79166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3.3852552999999999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3.0266267999999998</v>
      </c>
    </row>
    <row r="27" spans="1:6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709.10879999999997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1568.4265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7588.5883999999996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4374.5870000000004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196.76027999999999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203.90733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23.546939999999999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14.850897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1442.4692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0.11239452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5.5195822999999997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343.66719999999998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106.73609999999999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N55" sqref="N55"/>
    </sheetView>
  </sheetViews>
  <sheetFormatPr defaultRowHeight="16.5"/>
  <cols>
    <col min="1" max="2" width="9" style="61" customWidth="1"/>
    <col min="3" max="13" width="9" style="61"/>
    <col min="14" max="19" width="9" style="61" customWidth="1"/>
    <col min="20" max="20" width="9" style="61"/>
    <col min="21" max="21" width="9" style="61" customWidth="1"/>
    <col min="22" max="16384" width="9" style="61"/>
  </cols>
  <sheetData>
    <row r="1" spans="1:27">
      <c r="A1" s="61" t="s">
        <v>276</v>
      </c>
      <c r="B1" s="60" t="s">
        <v>296</v>
      </c>
      <c r="G1" s="61" t="s">
        <v>297</v>
      </c>
      <c r="H1" s="60" t="s">
        <v>298</v>
      </c>
    </row>
    <row r="3" spans="1:27">
      <c r="A3" s="68" t="s">
        <v>277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>
      <c r="A4" s="67" t="s">
        <v>299</v>
      </c>
      <c r="B4" s="67"/>
      <c r="C4" s="67"/>
      <c r="E4" s="69" t="s">
        <v>300</v>
      </c>
      <c r="F4" s="70"/>
      <c r="G4" s="70"/>
      <c r="H4" s="71"/>
      <c r="J4" s="69" t="s">
        <v>278</v>
      </c>
      <c r="K4" s="70"/>
      <c r="L4" s="71"/>
      <c r="N4" s="67" t="s">
        <v>301</v>
      </c>
      <c r="O4" s="67"/>
      <c r="P4" s="67"/>
      <c r="Q4" s="67"/>
      <c r="R4" s="67"/>
      <c r="S4" s="67"/>
      <c r="U4" s="67" t="s">
        <v>279</v>
      </c>
      <c r="V4" s="67"/>
      <c r="W4" s="67"/>
      <c r="X4" s="67"/>
      <c r="Y4" s="67"/>
      <c r="Z4" s="67"/>
    </row>
    <row r="5" spans="1:27">
      <c r="A5" s="65"/>
      <c r="B5" s="65" t="s">
        <v>280</v>
      </c>
      <c r="C5" s="65" t="s">
        <v>302</v>
      </c>
      <c r="E5" s="65"/>
      <c r="F5" s="65" t="s">
        <v>281</v>
      </c>
      <c r="G5" s="65" t="s">
        <v>303</v>
      </c>
      <c r="H5" s="65" t="s">
        <v>301</v>
      </c>
      <c r="J5" s="65"/>
      <c r="K5" s="65" t="s">
        <v>282</v>
      </c>
      <c r="L5" s="65" t="s">
        <v>283</v>
      </c>
      <c r="N5" s="65"/>
      <c r="O5" s="65" t="s">
        <v>304</v>
      </c>
      <c r="P5" s="65" t="s">
        <v>284</v>
      </c>
      <c r="Q5" s="65" t="s">
        <v>285</v>
      </c>
      <c r="R5" s="65" t="s">
        <v>305</v>
      </c>
      <c r="S5" s="65" t="s">
        <v>302</v>
      </c>
      <c r="U5" s="65"/>
      <c r="V5" s="65" t="s">
        <v>304</v>
      </c>
      <c r="W5" s="65" t="s">
        <v>284</v>
      </c>
      <c r="X5" s="65" t="s">
        <v>285</v>
      </c>
      <c r="Y5" s="65" t="s">
        <v>305</v>
      </c>
      <c r="Z5" s="65" t="s">
        <v>302</v>
      </c>
    </row>
    <row r="6" spans="1:27">
      <c r="A6" s="65" t="s">
        <v>299</v>
      </c>
      <c r="B6" s="65">
        <v>2000</v>
      </c>
      <c r="C6" s="65">
        <v>2663.1203999999998</v>
      </c>
      <c r="E6" s="65" t="s">
        <v>286</v>
      </c>
      <c r="F6" s="65">
        <v>55</v>
      </c>
      <c r="G6" s="65">
        <v>15</v>
      </c>
      <c r="H6" s="65">
        <v>7</v>
      </c>
      <c r="J6" s="65" t="s">
        <v>286</v>
      </c>
      <c r="K6" s="65">
        <v>0.1</v>
      </c>
      <c r="L6" s="65">
        <v>4</v>
      </c>
      <c r="N6" s="65" t="s">
        <v>306</v>
      </c>
      <c r="O6" s="65">
        <v>45</v>
      </c>
      <c r="P6" s="65">
        <v>55</v>
      </c>
      <c r="Q6" s="65">
        <v>0</v>
      </c>
      <c r="R6" s="65">
        <v>0</v>
      </c>
      <c r="S6" s="65">
        <v>88.447710000000001</v>
      </c>
      <c r="U6" s="65" t="s">
        <v>307</v>
      </c>
      <c r="V6" s="65">
        <v>0</v>
      </c>
      <c r="W6" s="65">
        <v>0</v>
      </c>
      <c r="X6" s="65">
        <v>25</v>
      </c>
      <c r="Y6" s="65">
        <v>0</v>
      </c>
      <c r="Z6" s="65">
        <v>38.446530000000003</v>
      </c>
    </row>
    <row r="7" spans="1:27">
      <c r="E7" s="65" t="s">
        <v>287</v>
      </c>
      <c r="F7" s="65">
        <v>65</v>
      </c>
      <c r="G7" s="65">
        <v>30</v>
      </c>
      <c r="H7" s="65">
        <v>20</v>
      </c>
      <c r="J7" s="65" t="s">
        <v>287</v>
      </c>
      <c r="K7" s="65">
        <v>1</v>
      </c>
      <c r="L7" s="65">
        <v>10</v>
      </c>
    </row>
    <row r="8" spans="1:27">
      <c r="E8" s="65" t="s">
        <v>288</v>
      </c>
      <c r="F8" s="65">
        <v>74.853999999999999</v>
      </c>
      <c r="G8" s="65">
        <v>9.9939999999999998</v>
      </c>
      <c r="H8" s="65">
        <v>15.151</v>
      </c>
      <c r="J8" s="65" t="s">
        <v>288</v>
      </c>
      <c r="K8" s="65">
        <v>6.6630000000000003</v>
      </c>
      <c r="L8" s="65">
        <v>16.544</v>
      </c>
    </row>
    <row r="13" spans="1:27">
      <c r="A13" s="66" t="s">
        <v>308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>
      <c r="A14" s="67" t="s">
        <v>289</v>
      </c>
      <c r="B14" s="67"/>
      <c r="C14" s="67"/>
      <c r="D14" s="67"/>
      <c r="E14" s="67"/>
      <c r="F14" s="67"/>
      <c r="H14" s="67" t="s">
        <v>290</v>
      </c>
      <c r="I14" s="67"/>
      <c r="J14" s="67"/>
      <c r="K14" s="67"/>
      <c r="L14" s="67"/>
      <c r="M14" s="67"/>
      <c r="O14" s="67" t="s">
        <v>291</v>
      </c>
      <c r="P14" s="67"/>
      <c r="Q14" s="67"/>
      <c r="R14" s="67"/>
      <c r="S14" s="67"/>
      <c r="T14" s="67"/>
      <c r="V14" s="67" t="s">
        <v>292</v>
      </c>
      <c r="W14" s="67"/>
      <c r="X14" s="67"/>
      <c r="Y14" s="67"/>
      <c r="Z14" s="67"/>
      <c r="AA14" s="67"/>
    </row>
    <row r="15" spans="1:27">
      <c r="A15" s="65"/>
      <c r="B15" s="65" t="s">
        <v>304</v>
      </c>
      <c r="C15" s="65" t="s">
        <v>284</v>
      </c>
      <c r="D15" s="65" t="s">
        <v>285</v>
      </c>
      <c r="E15" s="65" t="s">
        <v>305</v>
      </c>
      <c r="F15" s="65" t="s">
        <v>302</v>
      </c>
      <c r="H15" s="65"/>
      <c r="I15" s="65" t="s">
        <v>304</v>
      </c>
      <c r="J15" s="65" t="s">
        <v>284</v>
      </c>
      <c r="K15" s="65" t="s">
        <v>285</v>
      </c>
      <c r="L15" s="65" t="s">
        <v>309</v>
      </c>
      <c r="M15" s="65" t="s">
        <v>310</v>
      </c>
      <c r="O15" s="65"/>
      <c r="P15" s="65" t="s">
        <v>311</v>
      </c>
      <c r="Q15" s="65" t="s">
        <v>312</v>
      </c>
      <c r="R15" s="65" t="s">
        <v>313</v>
      </c>
      <c r="S15" s="65" t="s">
        <v>314</v>
      </c>
      <c r="T15" s="65" t="s">
        <v>310</v>
      </c>
      <c r="V15" s="65"/>
      <c r="W15" s="65" t="s">
        <v>311</v>
      </c>
      <c r="X15" s="65" t="s">
        <v>312</v>
      </c>
      <c r="Y15" s="65" t="s">
        <v>313</v>
      </c>
      <c r="Z15" s="65" t="s">
        <v>314</v>
      </c>
      <c r="AA15" s="65" t="s">
        <v>310</v>
      </c>
    </row>
    <row r="16" spans="1:27">
      <c r="A16" s="65" t="s">
        <v>315</v>
      </c>
      <c r="B16" s="65">
        <v>500</v>
      </c>
      <c r="C16" s="65">
        <v>700</v>
      </c>
      <c r="D16" s="65">
        <v>0</v>
      </c>
      <c r="E16" s="65">
        <v>3000</v>
      </c>
      <c r="F16" s="65">
        <v>708.52149999999995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27.428207</v>
      </c>
      <c r="O16" s="65" t="s">
        <v>4</v>
      </c>
      <c r="P16" s="65">
        <v>0</v>
      </c>
      <c r="Q16" s="65">
        <v>0</v>
      </c>
      <c r="R16" s="65">
        <v>15</v>
      </c>
      <c r="S16" s="65">
        <v>100</v>
      </c>
      <c r="T16" s="65">
        <v>4.2468195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388.31585999999999</v>
      </c>
    </row>
    <row r="23" spans="1:62">
      <c r="A23" s="66" t="s">
        <v>316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>
      <c r="A24" s="67" t="s">
        <v>317</v>
      </c>
      <c r="B24" s="67"/>
      <c r="C24" s="67"/>
      <c r="D24" s="67"/>
      <c r="E24" s="67"/>
      <c r="F24" s="67"/>
      <c r="H24" s="67" t="s">
        <v>318</v>
      </c>
      <c r="I24" s="67"/>
      <c r="J24" s="67"/>
      <c r="K24" s="67"/>
      <c r="L24" s="67"/>
      <c r="M24" s="67"/>
      <c r="O24" s="67" t="s">
        <v>319</v>
      </c>
      <c r="P24" s="67"/>
      <c r="Q24" s="67"/>
      <c r="R24" s="67"/>
      <c r="S24" s="67"/>
      <c r="T24" s="67"/>
      <c r="V24" s="67" t="s">
        <v>320</v>
      </c>
      <c r="W24" s="67"/>
      <c r="X24" s="67"/>
      <c r="Y24" s="67"/>
      <c r="Z24" s="67"/>
      <c r="AA24" s="67"/>
      <c r="AC24" s="67" t="s">
        <v>321</v>
      </c>
      <c r="AD24" s="67"/>
      <c r="AE24" s="67"/>
      <c r="AF24" s="67"/>
      <c r="AG24" s="67"/>
      <c r="AH24" s="67"/>
      <c r="AJ24" s="67" t="s">
        <v>322</v>
      </c>
      <c r="AK24" s="67"/>
      <c r="AL24" s="67"/>
      <c r="AM24" s="67"/>
      <c r="AN24" s="67"/>
      <c r="AO24" s="67"/>
      <c r="AQ24" s="67" t="s">
        <v>323</v>
      </c>
      <c r="AR24" s="67"/>
      <c r="AS24" s="67"/>
      <c r="AT24" s="67"/>
      <c r="AU24" s="67"/>
      <c r="AV24" s="67"/>
      <c r="AX24" s="67" t="s">
        <v>324</v>
      </c>
      <c r="AY24" s="67"/>
      <c r="AZ24" s="67"/>
      <c r="BA24" s="67"/>
      <c r="BB24" s="67"/>
      <c r="BC24" s="67"/>
      <c r="BE24" s="67" t="s">
        <v>325</v>
      </c>
      <c r="BF24" s="67"/>
      <c r="BG24" s="67"/>
      <c r="BH24" s="67"/>
      <c r="BI24" s="67"/>
      <c r="BJ24" s="67"/>
    </row>
    <row r="25" spans="1:62">
      <c r="A25" s="65"/>
      <c r="B25" s="65" t="s">
        <v>326</v>
      </c>
      <c r="C25" s="65" t="s">
        <v>327</v>
      </c>
      <c r="D25" s="65" t="s">
        <v>328</v>
      </c>
      <c r="E25" s="65" t="s">
        <v>329</v>
      </c>
      <c r="F25" s="65" t="s">
        <v>330</v>
      </c>
      <c r="H25" s="65"/>
      <c r="I25" s="65" t="s">
        <v>326</v>
      </c>
      <c r="J25" s="65" t="s">
        <v>327</v>
      </c>
      <c r="K25" s="65" t="s">
        <v>328</v>
      </c>
      <c r="L25" s="65" t="s">
        <v>329</v>
      </c>
      <c r="M25" s="65" t="s">
        <v>330</v>
      </c>
      <c r="O25" s="65"/>
      <c r="P25" s="65" t="s">
        <v>326</v>
      </c>
      <c r="Q25" s="65" t="s">
        <v>327</v>
      </c>
      <c r="R25" s="65" t="s">
        <v>328</v>
      </c>
      <c r="S25" s="65" t="s">
        <v>329</v>
      </c>
      <c r="T25" s="65" t="s">
        <v>330</v>
      </c>
      <c r="V25" s="65"/>
      <c r="W25" s="65" t="s">
        <v>326</v>
      </c>
      <c r="X25" s="65" t="s">
        <v>327</v>
      </c>
      <c r="Y25" s="65" t="s">
        <v>328</v>
      </c>
      <c r="Z25" s="65" t="s">
        <v>329</v>
      </c>
      <c r="AA25" s="65" t="s">
        <v>330</v>
      </c>
      <c r="AC25" s="65"/>
      <c r="AD25" s="65" t="s">
        <v>326</v>
      </c>
      <c r="AE25" s="65" t="s">
        <v>327</v>
      </c>
      <c r="AF25" s="65" t="s">
        <v>328</v>
      </c>
      <c r="AG25" s="65" t="s">
        <v>329</v>
      </c>
      <c r="AH25" s="65" t="s">
        <v>330</v>
      </c>
      <c r="AJ25" s="65"/>
      <c r="AK25" s="65" t="s">
        <v>326</v>
      </c>
      <c r="AL25" s="65" t="s">
        <v>327</v>
      </c>
      <c r="AM25" s="65" t="s">
        <v>328</v>
      </c>
      <c r="AN25" s="65" t="s">
        <v>329</v>
      </c>
      <c r="AO25" s="65" t="s">
        <v>330</v>
      </c>
      <c r="AQ25" s="65"/>
      <c r="AR25" s="65" t="s">
        <v>326</v>
      </c>
      <c r="AS25" s="65" t="s">
        <v>327</v>
      </c>
      <c r="AT25" s="65" t="s">
        <v>328</v>
      </c>
      <c r="AU25" s="65" t="s">
        <v>329</v>
      </c>
      <c r="AV25" s="65" t="s">
        <v>330</v>
      </c>
      <c r="AX25" s="65"/>
      <c r="AY25" s="65" t="s">
        <v>326</v>
      </c>
      <c r="AZ25" s="65" t="s">
        <v>327</v>
      </c>
      <c r="BA25" s="65" t="s">
        <v>328</v>
      </c>
      <c r="BB25" s="65" t="s">
        <v>329</v>
      </c>
      <c r="BC25" s="65" t="s">
        <v>330</v>
      </c>
      <c r="BE25" s="65"/>
      <c r="BF25" s="65" t="s">
        <v>326</v>
      </c>
      <c r="BG25" s="65" t="s">
        <v>327</v>
      </c>
      <c r="BH25" s="65" t="s">
        <v>328</v>
      </c>
      <c r="BI25" s="65" t="s">
        <v>329</v>
      </c>
      <c r="BJ25" s="65" t="s">
        <v>330</v>
      </c>
    </row>
    <row r="26" spans="1:62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167.84007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2.5953069000000002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1.9383170999999999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21.273658999999999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2.1757629999999999</v>
      </c>
      <c r="AJ26" s="65" t="s">
        <v>331</v>
      </c>
      <c r="AK26" s="65">
        <v>320</v>
      </c>
      <c r="AL26" s="65">
        <v>400</v>
      </c>
      <c r="AM26" s="65">
        <v>0</v>
      </c>
      <c r="AN26" s="65">
        <v>1000</v>
      </c>
      <c r="AO26" s="65">
        <v>810.29200000000003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13.79166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3.3852552999999999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3.0266267999999998</v>
      </c>
    </row>
    <row r="33" spans="1:68">
      <c r="A33" s="66" t="s">
        <v>332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3"/>
      <c r="BL33" s="63"/>
      <c r="BM33" s="63"/>
      <c r="BN33" s="63"/>
      <c r="BO33" s="63"/>
      <c r="BP33" s="63"/>
    </row>
    <row r="34" spans="1:68">
      <c r="A34" s="67" t="s">
        <v>333</v>
      </c>
      <c r="B34" s="67"/>
      <c r="C34" s="67"/>
      <c r="D34" s="67"/>
      <c r="E34" s="67"/>
      <c r="F34" s="67"/>
      <c r="H34" s="67" t="s">
        <v>334</v>
      </c>
      <c r="I34" s="67"/>
      <c r="J34" s="67"/>
      <c r="K34" s="67"/>
      <c r="L34" s="67"/>
      <c r="M34" s="67"/>
      <c r="O34" s="67" t="s">
        <v>335</v>
      </c>
      <c r="P34" s="67"/>
      <c r="Q34" s="67"/>
      <c r="R34" s="67"/>
      <c r="S34" s="67"/>
      <c r="T34" s="67"/>
      <c r="V34" s="67" t="s">
        <v>336</v>
      </c>
      <c r="W34" s="67"/>
      <c r="X34" s="67"/>
      <c r="Y34" s="67"/>
      <c r="Z34" s="67"/>
      <c r="AA34" s="67"/>
      <c r="AC34" s="67" t="s">
        <v>337</v>
      </c>
      <c r="AD34" s="67"/>
      <c r="AE34" s="67"/>
      <c r="AF34" s="67"/>
      <c r="AG34" s="67"/>
      <c r="AH34" s="67"/>
      <c r="AJ34" s="67" t="s">
        <v>338</v>
      </c>
      <c r="AK34" s="67"/>
      <c r="AL34" s="67"/>
      <c r="AM34" s="67"/>
      <c r="AN34" s="67"/>
      <c r="AO34" s="67"/>
    </row>
    <row r="35" spans="1:68">
      <c r="A35" s="65"/>
      <c r="B35" s="65" t="s">
        <v>326</v>
      </c>
      <c r="C35" s="65" t="s">
        <v>327</v>
      </c>
      <c r="D35" s="65" t="s">
        <v>328</v>
      </c>
      <c r="E35" s="65" t="s">
        <v>329</v>
      </c>
      <c r="F35" s="65" t="s">
        <v>330</v>
      </c>
      <c r="H35" s="65"/>
      <c r="I35" s="65" t="s">
        <v>326</v>
      </c>
      <c r="J35" s="65" t="s">
        <v>327</v>
      </c>
      <c r="K35" s="65" t="s">
        <v>328</v>
      </c>
      <c r="L35" s="65" t="s">
        <v>329</v>
      </c>
      <c r="M35" s="65" t="s">
        <v>330</v>
      </c>
      <c r="O35" s="65"/>
      <c r="P35" s="65" t="s">
        <v>326</v>
      </c>
      <c r="Q35" s="65" t="s">
        <v>327</v>
      </c>
      <c r="R35" s="65" t="s">
        <v>328</v>
      </c>
      <c r="S35" s="65" t="s">
        <v>329</v>
      </c>
      <c r="T35" s="65" t="s">
        <v>330</v>
      </c>
      <c r="V35" s="65"/>
      <c r="W35" s="65" t="s">
        <v>326</v>
      </c>
      <c r="X35" s="65" t="s">
        <v>327</v>
      </c>
      <c r="Y35" s="65" t="s">
        <v>328</v>
      </c>
      <c r="Z35" s="65" t="s">
        <v>329</v>
      </c>
      <c r="AA35" s="65" t="s">
        <v>330</v>
      </c>
      <c r="AC35" s="65"/>
      <c r="AD35" s="65" t="s">
        <v>326</v>
      </c>
      <c r="AE35" s="65" t="s">
        <v>327</v>
      </c>
      <c r="AF35" s="65" t="s">
        <v>328</v>
      </c>
      <c r="AG35" s="65" t="s">
        <v>329</v>
      </c>
      <c r="AH35" s="65" t="s">
        <v>330</v>
      </c>
      <c r="AJ35" s="65"/>
      <c r="AK35" s="65" t="s">
        <v>326</v>
      </c>
      <c r="AL35" s="65" t="s">
        <v>327</v>
      </c>
      <c r="AM35" s="65" t="s">
        <v>328</v>
      </c>
      <c r="AN35" s="65" t="s">
        <v>329</v>
      </c>
      <c r="AO35" s="65" t="s">
        <v>330</v>
      </c>
    </row>
    <row r="36" spans="1:68">
      <c r="A36" s="65" t="s">
        <v>17</v>
      </c>
      <c r="B36" s="65">
        <v>570</v>
      </c>
      <c r="C36" s="65">
        <v>700</v>
      </c>
      <c r="D36" s="65">
        <v>0</v>
      </c>
      <c r="E36" s="65">
        <v>2000</v>
      </c>
      <c r="F36" s="65">
        <v>709.10879999999997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1568.4265</v>
      </c>
      <c r="O36" s="65" t="s">
        <v>19</v>
      </c>
      <c r="P36" s="65">
        <v>0</v>
      </c>
      <c r="Q36" s="65">
        <v>0</v>
      </c>
      <c r="R36" s="65">
        <v>1300</v>
      </c>
      <c r="S36" s="65">
        <v>2000</v>
      </c>
      <c r="T36" s="65">
        <v>7588.5883999999996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4374.5870000000004</v>
      </c>
      <c r="AC36" s="65" t="s">
        <v>21</v>
      </c>
      <c r="AD36" s="65">
        <v>0</v>
      </c>
      <c r="AE36" s="65">
        <v>0</v>
      </c>
      <c r="AF36" s="65">
        <v>2000</v>
      </c>
      <c r="AG36" s="65">
        <v>0</v>
      </c>
      <c r="AH36" s="65">
        <v>196.76027999999999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203.90733</v>
      </c>
    </row>
    <row r="43" spans="1:68">
      <c r="A43" s="66" t="s">
        <v>339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>
      <c r="A44" s="67" t="s">
        <v>340</v>
      </c>
      <c r="B44" s="67"/>
      <c r="C44" s="67"/>
      <c r="D44" s="67"/>
      <c r="E44" s="67"/>
      <c r="F44" s="67"/>
      <c r="H44" s="67" t="s">
        <v>341</v>
      </c>
      <c r="I44" s="67"/>
      <c r="J44" s="67"/>
      <c r="K44" s="67"/>
      <c r="L44" s="67"/>
      <c r="M44" s="67"/>
      <c r="O44" s="67" t="s">
        <v>342</v>
      </c>
      <c r="P44" s="67"/>
      <c r="Q44" s="67"/>
      <c r="R44" s="67"/>
      <c r="S44" s="67"/>
      <c r="T44" s="67"/>
      <c r="V44" s="67" t="s">
        <v>343</v>
      </c>
      <c r="W44" s="67"/>
      <c r="X44" s="67"/>
      <c r="Y44" s="67"/>
      <c r="Z44" s="67"/>
      <c r="AA44" s="67"/>
      <c r="AC44" s="67" t="s">
        <v>344</v>
      </c>
      <c r="AD44" s="67"/>
      <c r="AE44" s="67"/>
      <c r="AF44" s="67"/>
      <c r="AG44" s="67"/>
      <c r="AH44" s="67"/>
      <c r="AJ44" s="67" t="s">
        <v>345</v>
      </c>
      <c r="AK44" s="67"/>
      <c r="AL44" s="67"/>
      <c r="AM44" s="67"/>
      <c r="AN44" s="67"/>
      <c r="AO44" s="67"/>
      <c r="AQ44" s="67" t="s">
        <v>346</v>
      </c>
      <c r="AR44" s="67"/>
      <c r="AS44" s="67"/>
      <c r="AT44" s="67"/>
      <c r="AU44" s="67"/>
      <c r="AV44" s="67"/>
      <c r="AX44" s="67" t="s">
        <v>347</v>
      </c>
      <c r="AY44" s="67"/>
      <c r="AZ44" s="67"/>
      <c r="BA44" s="67"/>
      <c r="BB44" s="67"/>
      <c r="BC44" s="67"/>
      <c r="BE44" s="67" t="s">
        <v>348</v>
      </c>
      <c r="BF44" s="67"/>
      <c r="BG44" s="67"/>
      <c r="BH44" s="67"/>
      <c r="BI44" s="67"/>
      <c r="BJ44" s="67"/>
    </row>
    <row r="45" spans="1:68">
      <c r="A45" s="65"/>
      <c r="B45" s="65" t="s">
        <v>326</v>
      </c>
      <c r="C45" s="65" t="s">
        <v>327</v>
      </c>
      <c r="D45" s="65" t="s">
        <v>328</v>
      </c>
      <c r="E45" s="65" t="s">
        <v>329</v>
      </c>
      <c r="F45" s="65" t="s">
        <v>330</v>
      </c>
      <c r="H45" s="65"/>
      <c r="I45" s="65" t="s">
        <v>326</v>
      </c>
      <c r="J45" s="65" t="s">
        <v>327</v>
      </c>
      <c r="K45" s="65" t="s">
        <v>328</v>
      </c>
      <c r="L45" s="65" t="s">
        <v>329</v>
      </c>
      <c r="M45" s="65" t="s">
        <v>330</v>
      </c>
      <c r="O45" s="65"/>
      <c r="P45" s="65" t="s">
        <v>326</v>
      </c>
      <c r="Q45" s="65" t="s">
        <v>327</v>
      </c>
      <c r="R45" s="65" t="s">
        <v>328</v>
      </c>
      <c r="S45" s="65" t="s">
        <v>329</v>
      </c>
      <c r="T45" s="65" t="s">
        <v>330</v>
      </c>
      <c r="V45" s="65"/>
      <c r="W45" s="65" t="s">
        <v>326</v>
      </c>
      <c r="X45" s="65" t="s">
        <v>327</v>
      </c>
      <c r="Y45" s="65" t="s">
        <v>328</v>
      </c>
      <c r="Z45" s="65" t="s">
        <v>329</v>
      </c>
      <c r="AA45" s="65" t="s">
        <v>330</v>
      </c>
      <c r="AC45" s="65"/>
      <c r="AD45" s="65" t="s">
        <v>326</v>
      </c>
      <c r="AE45" s="65" t="s">
        <v>327</v>
      </c>
      <c r="AF45" s="65" t="s">
        <v>328</v>
      </c>
      <c r="AG45" s="65" t="s">
        <v>329</v>
      </c>
      <c r="AH45" s="65" t="s">
        <v>330</v>
      </c>
      <c r="AJ45" s="65"/>
      <c r="AK45" s="65" t="s">
        <v>326</v>
      </c>
      <c r="AL45" s="65" t="s">
        <v>327</v>
      </c>
      <c r="AM45" s="65" t="s">
        <v>328</v>
      </c>
      <c r="AN45" s="65" t="s">
        <v>329</v>
      </c>
      <c r="AO45" s="65" t="s">
        <v>330</v>
      </c>
      <c r="AQ45" s="65"/>
      <c r="AR45" s="65" t="s">
        <v>326</v>
      </c>
      <c r="AS45" s="65" t="s">
        <v>327</v>
      </c>
      <c r="AT45" s="65" t="s">
        <v>328</v>
      </c>
      <c r="AU45" s="65" t="s">
        <v>329</v>
      </c>
      <c r="AV45" s="65" t="s">
        <v>330</v>
      </c>
      <c r="AX45" s="65"/>
      <c r="AY45" s="65" t="s">
        <v>326</v>
      </c>
      <c r="AZ45" s="65" t="s">
        <v>327</v>
      </c>
      <c r="BA45" s="65" t="s">
        <v>328</v>
      </c>
      <c r="BB45" s="65" t="s">
        <v>329</v>
      </c>
      <c r="BC45" s="65" t="s">
        <v>330</v>
      </c>
      <c r="BE45" s="65"/>
      <c r="BF45" s="65" t="s">
        <v>326</v>
      </c>
      <c r="BG45" s="65" t="s">
        <v>327</v>
      </c>
      <c r="BH45" s="65" t="s">
        <v>328</v>
      </c>
      <c r="BI45" s="65" t="s">
        <v>329</v>
      </c>
      <c r="BJ45" s="65" t="s">
        <v>330</v>
      </c>
    </row>
    <row r="46" spans="1:68">
      <c r="A46" s="65" t="s">
        <v>23</v>
      </c>
      <c r="B46" s="65">
        <v>7</v>
      </c>
      <c r="C46" s="65">
        <v>9</v>
      </c>
      <c r="D46" s="65">
        <v>0</v>
      </c>
      <c r="E46" s="65">
        <v>45</v>
      </c>
      <c r="F46" s="65">
        <v>23.546939999999999</v>
      </c>
      <c r="H46" s="65" t="s">
        <v>24</v>
      </c>
      <c r="I46" s="65">
        <v>7</v>
      </c>
      <c r="J46" s="65">
        <v>9</v>
      </c>
      <c r="K46" s="65">
        <v>0</v>
      </c>
      <c r="L46" s="65">
        <v>35</v>
      </c>
      <c r="M46" s="65">
        <v>14.850897</v>
      </c>
      <c r="O46" s="65" t="s">
        <v>349</v>
      </c>
      <c r="P46" s="65">
        <v>600</v>
      </c>
      <c r="Q46" s="65">
        <v>800</v>
      </c>
      <c r="R46" s="65">
        <v>0</v>
      </c>
      <c r="S46" s="65">
        <v>10000</v>
      </c>
      <c r="T46" s="65">
        <v>1442.4692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0.11239452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5.5195822999999997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343.66719999999998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106.73609999999999</v>
      </c>
      <c r="AX46" s="65" t="s">
        <v>350</v>
      </c>
      <c r="AY46" s="65"/>
      <c r="AZ46" s="65"/>
      <c r="BA46" s="65"/>
      <c r="BB46" s="65"/>
      <c r="BC46" s="65"/>
      <c r="BE46" s="65" t="s">
        <v>351</v>
      </c>
      <c r="BF46" s="65"/>
      <c r="BG46" s="65"/>
      <c r="BH46" s="65"/>
      <c r="BI46" s="65"/>
      <c r="BJ46" s="65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/>
  <sheetData>
    <row r="1" spans="1:11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0" customFormat="1">
      <c r="A2" s="60" t="s">
        <v>293</v>
      </c>
      <c r="B2" s="60" t="s">
        <v>294</v>
      </c>
      <c r="C2" s="60" t="s">
        <v>295</v>
      </c>
      <c r="D2" s="60">
        <v>68</v>
      </c>
      <c r="E2" s="60">
        <v>2663.1203999999998</v>
      </c>
      <c r="F2" s="60">
        <v>436.97403000000003</v>
      </c>
      <c r="G2" s="60">
        <v>58.344321999999998</v>
      </c>
      <c r="H2" s="60">
        <v>37.013725000000001</v>
      </c>
      <c r="I2" s="60">
        <v>21.330594999999999</v>
      </c>
      <c r="J2" s="60">
        <v>88.447710000000001</v>
      </c>
      <c r="K2" s="60">
        <v>56.580635000000001</v>
      </c>
      <c r="L2" s="60">
        <v>31.867073000000001</v>
      </c>
      <c r="M2" s="60">
        <v>38.446530000000003</v>
      </c>
      <c r="N2" s="60">
        <v>4.5605783000000004</v>
      </c>
      <c r="O2" s="60">
        <v>19.964774999999999</v>
      </c>
      <c r="P2" s="60">
        <v>1367.279</v>
      </c>
      <c r="Q2" s="60">
        <v>35.991432000000003</v>
      </c>
      <c r="R2" s="60">
        <v>708.52149999999995</v>
      </c>
      <c r="S2" s="60">
        <v>91.616905000000003</v>
      </c>
      <c r="T2" s="60">
        <v>7402.8540000000003</v>
      </c>
      <c r="U2" s="60">
        <v>4.2468195</v>
      </c>
      <c r="V2" s="60">
        <v>27.428207</v>
      </c>
      <c r="W2" s="60">
        <v>388.31585999999999</v>
      </c>
      <c r="X2" s="60">
        <v>167.84007</v>
      </c>
      <c r="Y2" s="60">
        <v>2.5953069000000002</v>
      </c>
      <c r="Z2" s="60">
        <v>1.9383170999999999</v>
      </c>
      <c r="AA2" s="60">
        <v>21.273658999999999</v>
      </c>
      <c r="AB2" s="60">
        <v>2.1757629999999999</v>
      </c>
      <c r="AC2" s="60">
        <v>810.29200000000003</v>
      </c>
      <c r="AD2" s="60">
        <v>13.79166</v>
      </c>
      <c r="AE2" s="60">
        <v>3.3852552999999999</v>
      </c>
      <c r="AF2" s="60">
        <v>3.0266267999999998</v>
      </c>
      <c r="AG2" s="60">
        <v>709.10879999999997</v>
      </c>
      <c r="AH2" s="60">
        <v>462.35525999999999</v>
      </c>
      <c r="AI2" s="60">
        <v>246.75359</v>
      </c>
      <c r="AJ2" s="60">
        <v>1568.4265</v>
      </c>
      <c r="AK2" s="60">
        <v>7588.5883999999996</v>
      </c>
      <c r="AL2" s="60">
        <v>196.76027999999999</v>
      </c>
      <c r="AM2" s="60">
        <v>4374.5870000000004</v>
      </c>
      <c r="AN2" s="60">
        <v>203.90733</v>
      </c>
      <c r="AO2" s="60">
        <v>23.546939999999999</v>
      </c>
      <c r="AP2" s="60">
        <v>18.962833</v>
      </c>
      <c r="AQ2" s="60">
        <v>4.5841050000000001</v>
      </c>
      <c r="AR2" s="60">
        <v>14.850897</v>
      </c>
      <c r="AS2" s="60">
        <v>1442.4692</v>
      </c>
      <c r="AT2" s="60">
        <v>0.11239452</v>
      </c>
      <c r="AU2" s="60">
        <v>5.5195822999999997</v>
      </c>
      <c r="AV2" s="60">
        <v>343.66719999999998</v>
      </c>
      <c r="AW2" s="60">
        <v>106.73609999999999</v>
      </c>
      <c r="AX2" s="60">
        <v>0.23264644000000001</v>
      </c>
      <c r="AY2" s="60">
        <v>1.3549757</v>
      </c>
      <c r="AZ2" s="60">
        <v>277.27499999999998</v>
      </c>
      <c r="BA2" s="60">
        <v>50.080993999999997</v>
      </c>
      <c r="BB2" s="60">
        <v>14.009766000000001</v>
      </c>
      <c r="BC2" s="60">
        <v>17.503159</v>
      </c>
      <c r="BD2" s="60">
        <v>18.550274000000002</v>
      </c>
      <c r="BE2" s="60">
        <v>1.2373438999999999</v>
      </c>
      <c r="BF2" s="60">
        <v>4.6645529999999997</v>
      </c>
      <c r="BG2" s="60">
        <v>5.7591404999999998E-4</v>
      </c>
      <c r="BH2" s="60">
        <v>2.6254050000000001E-2</v>
      </c>
      <c r="BI2" s="60">
        <v>1.9844769000000002E-2</v>
      </c>
      <c r="BJ2" s="60">
        <v>8.348933E-2</v>
      </c>
      <c r="BK2" s="60">
        <v>4.4301083000000002E-5</v>
      </c>
      <c r="BL2" s="60">
        <v>0.36122480000000001</v>
      </c>
      <c r="BM2" s="60">
        <v>4.3745446000000001</v>
      </c>
      <c r="BN2" s="60">
        <v>1.306721</v>
      </c>
      <c r="BO2" s="60">
        <v>75.496719999999996</v>
      </c>
      <c r="BP2" s="60">
        <v>12.133665000000001</v>
      </c>
      <c r="BQ2" s="60">
        <v>21.982353</v>
      </c>
      <c r="BR2" s="60">
        <v>81.35624</v>
      </c>
      <c r="BS2" s="60">
        <v>47.861637000000002</v>
      </c>
      <c r="BT2" s="60">
        <v>16.367540000000002</v>
      </c>
      <c r="BU2" s="60">
        <v>0.40749204</v>
      </c>
      <c r="BV2" s="60">
        <v>4.5313008000000002E-2</v>
      </c>
      <c r="BW2" s="60">
        <v>1.0558645</v>
      </c>
      <c r="BX2" s="60">
        <v>1.7140512000000001</v>
      </c>
      <c r="BY2" s="60">
        <v>0.13405715000000001</v>
      </c>
      <c r="BZ2" s="60">
        <v>1.2687608999999999E-3</v>
      </c>
      <c r="CA2" s="60">
        <v>0.82937709999999998</v>
      </c>
      <c r="CB2" s="60">
        <v>1.2679351E-2</v>
      </c>
      <c r="CC2" s="60">
        <v>0.12939680000000001</v>
      </c>
      <c r="CD2" s="60">
        <v>1.5059203999999999</v>
      </c>
      <c r="CE2" s="60">
        <v>6.799645E-2</v>
      </c>
      <c r="CF2" s="60">
        <v>0.46384515999999998</v>
      </c>
      <c r="CG2" s="60">
        <v>0</v>
      </c>
      <c r="CH2" s="60">
        <v>4.1685159999999999E-2</v>
      </c>
      <c r="CI2" s="60">
        <v>4.6815999999999998E-7</v>
      </c>
      <c r="CJ2" s="60">
        <v>3.2475437999999999</v>
      </c>
      <c r="CK2" s="60">
        <v>1.0573592E-2</v>
      </c>
      <c r="CL2" s="60">
        <v>3.3056060999999999</v>
      </c>
      <c r="CM2" s="60">
        <v>3.9084672999999999</v>
      </c>
      <c r="CN2" s="60">
        <v>2847.9549999999999</v>
      </c>
      <c r="CO2" s="60">
        <v>4918.5775999999996</v>
      </c>
      <c r="CP2" s="60">
        <v>2604.6055000000001</v>
      </c>
      <c r="CQ2" s="60">
        <v>1055.7248999999999</v>
      </c>
      <c r="CR2" s="60">
        <v>603.87585000000001</v>
      </c>
      <c r="CS2" s="60">
        <v>590.70749999999998</v>
      </c>
      <c r="CT2" s="60">
        <v>2854.4609999999998</v>
      </c>
      <c r="CU2" s="60">
        <v>1635.7266</v>
      </c>
      <c r="CV2" s="60">
        <v>1911.1682000000001</v>
      </c>
      <c r="CW2" s="60">
        <v>1820.6937</v>
      </c>
      <c r="CX2" s="60">
        <v>551.81994999999995</v>
      </c>
      <c r="CY2" s="60">
        <v>3753.2831999999999</v>
      </c>
      <c r="CZ2" s="60">
        <v>1863.2213999999999</v>
      </c>
      <c r="DA2" s="60">
        <v>4150.5625</v>
      </c>
      <c r="DB2" s="60">
        <v>4136.3696</v>
      </c>
      <c r="DC2" s="60">
        <v>5511.7129999999997</v>
      </c>
      <c r="DD2" s="60">
        <v>9794.2080000000005</v>
      </c>
      <c r="DE2" s="60">
        <v>1953.2225000000001</v>
      </c>
      <c r="DF2" s="60">
        <v>5138.7240000000002</v>
      </c>
      <c r="DG2" s="60">
        <v>2131.0014999999999</v>
      </c>
      <c r="DH2" s="60">
        <v>97.650409999999994</v>
      </c>
      <c r="DI2" s="60">
        <v>0</v>
      </c>
    </row>
    <row r="5" spans="1:113">
      <c r="A5" t="s">
        <v>104</v>
      </c>
      <c r="B5" t="s">
        <v>105</v>
      </c>
      <c r="C5" t="s">
        <v>106</v>
      </c>
      <c r="D5" t="s">
        <v>107</v>
      </c>
    </row>
    <row r="6" spans="1:113">
      <c r="A6">
        <f>BA2</f>
        <v>50.080993999999997</v>
      </c>
      <c r="B6">
        <f>BB2</f>
        <v>14.009766000000001</v>
      </c>
      <c r="C6">
        <f>BC2</f>
        <v>17.503159</v>
      </c>
      <c r="D6">
        <f>BD2</f>
        <v>18.550274000000002</v>
      </c>
    </row>
    <row r="7" spans="1:113">
      <c r="B7">
        <f>ROUND(B6/MAX($B$6,$C$6,$D$6),1)</f>
        <v>0.8</v>
      </c>
      <c r="C7">
        <f>ROUND(C6/MAX($B$6,$C$6,$D$6),1)</f>
        <v>0.9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I11" sqref="I11"/>
    </sheetView>
  </sheetViews>
  <sheetFormatPr defaultRowHeight="16.5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>
      <c r="A2" s="54" t="s">
        <v>255</v>
      </c>
      <c r="B2" s="55">
        <v>19259</v>
      </c>
      <c r="C2" s="56">
        <f ca="1">YEAR(TODAY())-YEAR(B2)+IF(TODAY()&gt;=DATE(YEAR(TODAY()),MONTH(B2),DAY(B2)),0,-1)</f>
        <v>68</v>
      </c>
      <c r="E2" s="52">
        <v>174.7</v>
      </c>
      <c r="F2" s="53" t="s">
        <v>39</v>
      </c>
      <c r="G2" s="52">
        <v>63.1</v>
      </c>
      <c r="H2" s="51" t="s">
        <v>41</v>
      </c>
      <c r="I2" s="72">
        <f>ROUND(G3/E3^2,1)</f>
        <v>20.7</v>
      </c>
    </row>
    <row r="3" spans="1:9">
      <c r="E3" s="51">
        <f>E2/100</f>
        <v>1.7469999999999999</v>
      </c>
      <c r="F3" s="51" t="s">
        <v>40</v>
      </c>
      <c r="G3" s="51">
        <f>G2</f>
        <v>63.1</v>
      </c>
      <c r="H3" s="51" t="s">
        <v>41</v>
      </c>
      <c r="I3" s="72"/>
    </row>
    <row r="4" spans="1:9">
      <c r="A4" t="s">
        <v>273</v>
      </c>
    </row>
    <row r="5" spans="1:9">
      <c r="B5" s="64">
        <v>44110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32" sqref="P32"/>
    </sheetView>
  </sheetViews>
  <sheetFormatPr defaultRowHeight="16.5"/>
  <cols>
    <col min="5" max="6" width="9" customWidth="1"/>
  </cols>
  <sheetData>
    <row r="1" spans="1:14" ht="41.25" customHeight="1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>
      <c r="E2" s="74" t="str">
        <f>'DRIs DATA'!B1</f>
        <v>(설문지 : FFQ 95문항 설문지, 사용자 : 강성근, ID : H1900428)</v>
      </c>
      <c r="F2" s="74"/>
      <c r="G2" s="74"/>
      <c r="H2" s="74"/>
      <c r="I2" s="74"/>
      <c r="J2" s="74"/>
    </row>
    <row r="3" spans="1:14" ht="8.1" customHeight="1"/>
    <row r="4" spans="1:14">
      <c r="K4" t="s">
        <v>2</v>
      </c>
      <c r="L4" t="str">
        <f>'DRIs DATA'!H1</f>
        <v>2020년 12월 31일 10:37:17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/>
    <row r="8" spans="1:14" ht="26.2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>
      <c r="A24" s="2" t="s">
        <v>6</v>
      </c>
    </row>
    <row r="25" spans="1:1" ht="16.5" customHeight="1">
      <c r="A25" s="2"/>
    </row>
    <row r="39" spans="1:1" ht="26.25">
      <c r="A39" s="2" t="s">
        <v>7</v>
      </c>
    </row>
    <row r="54" s="46" customFormat="1"/>
    <row r="70" spans="1:14" s="46" customFormat="1"/>
    <row r="71" spans="1:14" ht="26.25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/>
    <row r="97" spans="1:14" s="46" customFormat="1"/>
    <row r="98" spans="1:14" s="46" customFormat="1"/>
    <row r="99" spans="1:14" s="46" customFormat="1"/>
    <row r="100" spans="1:14" s="46" customFormat="1"/>
    <row r="105" spans="1:1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>
      <c r="A106" s="2" t="s">
        <v>16</v>
      </c>
    </row>
    <row r="127" spans="1:14" s="46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/>
    <row r="134" spans="1:14" s="46" customFormat="1"/>
    <row r="135" spans="1:14" s="46" customFormat="1"/>
    <row r="136" spans="1:14" s="46" customFormat="1"/>
    <row r="137" spans="1:14" s="46" customFormat="1"/>
    <row r="138" spans="1:14" s="46" customFormat="1"/>
    <row r="139" spans="1:14" s="46" customFormat="1"/>
    <row r="140" spans="1:14" s="46" customFormat="1"/>
    <row r="141" spans="1:14" s="46" customFormat="1"/>
    <row r="142" spans="1:14" s="46" customFormat="1"/>
    <row r="143" spans="1:14" s="46" customFormat="1"/>
    <row r="144" spans="1:14" ht="26.25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L96" sqref="L96:T101"/>
    </sheetView>
  </sheetViews>
  <sheetFormatPr defaultRowHeight="18" customHeight="1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>
      <c r="P1" s="6"/>
    </row>
    <row r="2" spans="1:19" ht="18" customHeight="1">
      <c r="B2" s="77" t="s">
        <v>196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>
      <c r="A5" s="6"/>
      <c r="B5" s="75" t="s">
        <v>275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>
      <c r="C10" s="85" t="s">
        <v>30</v>
      </c>
      <c r="D10" s="85"/>
      <c r="E10" s="86"/>
      <c r="F10" s="89">
        <f>'개인정보 및 신체계측 입력'!B5</f>
        <v>44110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>
      <c r="C12" s="85" t="s">
        <v>32</v>
      </c>
      <c r="D12" s="85"/>
      <c r="E12" s="86"/>
      <c r="F12" s="94">
        <f ca="1">'개인정보 및 신체계측 입력'!C2</f>
        <v>68</v>
      </c>
      <c r="G12" s="94"/>
      <c r="H12" s="94"/>
      <c r="I12" s="94"/>
      <c r="K12" s="123">
        <f>'개인정보 및 신체계측 입력'!E2</f>
        <v>174.7</v>
      </c>
      <c r="L12" s="124"/>
      <c r="M12" s="117">
        <f>'개인정보 및 신체계측 입력'!G2</f>
        <v>63.1</v>
      </c>
      <c r="N12" s="118"/>
      <c r="O12" s="113" t="s">
        <v>271</v>
      </c>
      <c r="P12" s="107"/>
      <c r="Q12" s="90">
        <f>'개인정보 및 신체계측 입력'!I2</f>
        <v>20.7</v>
      </c>
      <c r="R12" s="90"/>
      <c r="S12" s="90"/>
    </row>
    <row r="13" spans="1:19" ht="18" customHeight="1" thickBot="1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>
      <c r="C14" s="87" t="s">
        <v>31</v>
      </c>
      <c r="D14" s="87"/>
      <c r="E14" s="88"/>
      <c r="F14" s="91" t="str">
        <f>MID('DRIs DATA'!B1,28,3)</f>
        <v>강성근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129" t="s">
        <v>42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3" t="s">
        <v>50</v>
      </c>
      <c r="D36" s="80" t="s">
        <v>43</v>
      </c>
      <c r="E36" s="80"/>
      <c r="F36" s="80"/>
      <c r="G36" s="80"/>
      <c r="H36" s="80"/>
      <c r="I36" s="34">
        <f>'DRIs DATA'!F8</f>
        <v>74.853999999999999</v>
      </c>
      <c r="J36" s="83" t="s">
        <v>44</v>
      </c>
      <c r="K36" s="83"/>
      <c r="L36" s="83"/>
      <c r="M36" s="83"/>
      <c r="N36" s="35"/>
      <c r="O36" s="103" t="s">
        <v>45</v>
      </c>
      <c r="P36" s="103"/>
      <c r="Q36" s="103"/>
      <c r="R36" s="103"/>
      <c r="S36" s="103"/>
      <c r="T36" s="6"/>
    </row>
    <row r="37" spans="2:20" ht="18" customHeight="1">
      <c r="B37" s="12"/>
      <c r="C37" s="101" t="s">
        <v>182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3" t="s">
        <v>47</v>
      </c>
      <c r="D41" s="80" t="s">
        <v>43</v>
      </c>
      <c r="E41" s="80"/>
      <c r="F41" s="80"/>
      <c r="G41" s="80"/>
      <c r="H41" s="80"/>
      <c r="I41" s="34">
        <f>'DRIs DATA'!G8</f>
        <v>9.9939999999999998</v>
      </c>
      <c r="J41" s="83" t="s">
        <v>44</v>
      </c>
      <c r="K41" s="83"/>
      <c r="L41" s="83"/>
      <c r="M41" s="83"/>
      <c r="N41" s="35"/>
      <c r="O41" s="84" t="s">
        <v>49</v>
      </c>
      <c r="P41" s="84"/>
      <c r="Q41" s="84"/>
      <c r="R41" s="84"/>
      <c r="S41" s="84"/>
      <c r="T41" s="6"/>
    </row>
    <row r="42" spans="2:20" ht="18" customHeight="1">
      <c r="B42" s="6"/>
      <c r="C42" s="105" t="s">
        <v>184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3" t="s">
        <v>46</v>
      </c>
      <c r="D46" s="104" t="s">
        <v>43</v>
      </c>
      <c r="E46" s="104"/>
      <c r="F46" s="104"/>
      <c r="G46" s="104"/>
      <c r="H46" s="104"/>
      <c r="I46" s="34">
        <f>'DRIs DATA'!H8</f>
        <v>15.151</v>
      </c>
      <c r="J46" s="83" t="s">
        <v>44</v>
      </c>
      <c r="K46" s="83"/>
      <c r="L46" s="83"/>
      <c r="M46" s="83"/>
      <c r="N46" s="35"/>
      <c r="O46" s="84" t="s">
        <v>48</v>
      </c>
      <c r="P46" s="84"/>
      <c r="Q46" s="84"/>
      <c r="R46" s="84"/>
      <c r="S46" s="84"/>
      <c r="T46" s="6"/>
    </row>
    <row r="47" spans="2:20" ht="18" customHeight="1">
      <c r="B47" s="6"/>
      <c r="C47" s="105" t="s">
        <v>183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129" t="s">
        <v>191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79" t="s">
        <v>164</v>
      </c>
      <c r="D69" s="79"/>
      <c r="E69" s="79"/>
      <c r="F69" s="79"/>
      <c r="G69" s="79"/>
      <c r="H69" s="80" t="s">
        <v>170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0.9</v>
      </c>
      <c r="N69" s="36" t="s">
        <v>53</v>
      </c>
      <c r="O69" s="81">
        <f>ROUND('그룹 전체 사용자의 일일 입력'!D6/MAX('그룹 전체 사용자의 일일 입력'!$B$6,'그룹 전체 사용자의 일일 입력'!$C$6,'그룹 전체 사용자의 일일 입력'!$D$6),1)</f>
        <v>1</v>
      </c>
      <c r="P69" s="81"/>
      <c r="Q69" s="37" t="s">
        <v>54</v>
      </c>
      <c r="R69" s="35"/>
      <c r="S69" s="35"/>
      <c r="T69" s="6"/>
    </row>
    <row r="70" spans="2:21" ht="18" customHeight="1" thickBot="1">
      <c r="B70" s="6"/>
      <c r="C70" s="82" t="s">
        <v>165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79" t="s">
        <v>51</v>
      </c>
      <c r="D72" s="79"/>
      <c r="E72" s="79"/>
      <c r="F72" s="79"/>
      <c r="G72" s="79"/>
      <c r="H72" s="38"/>
      <c r="I72" s="80" t="s">
        <v>52</v>
      </c>
      <c r="J72" s="80"/>
      <c r="K72" s="36">
        <f>ROUND('DRIs DATA'!L8,1)</f>
        <v>16.5</v>
      </c>
      <c r="L72" s="36" t="s">
        <v>53</v>
      </c>
      <c r="M72" s="36">
        <f>ROUND('DRIs DATA'!K8,1)</f>
        <v>6.7</v>
      </c>
      <c r="N72" s="83" t="s">
        <v>54</v>
      </c>
      <c r="O72" s="83"/>
      <c r="P72" s="83"/>
      <c r="Q72" s="83"/>
      <c r="R72" s="39"/>
      <c r="S72" s="35"/>
      <c r="T72" s="6"/>
    </row>
    <row r="73" spans="2:21" ht="18" customHeight="1">
      <c r="B73" s="6"/>
      <c r="C73" s="105" t="s">
        <v>181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129" t="s">
        <v>192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>
      <c r="B80" s="96" t="s">
        <v>168</v>
      </c>
      <c r="C80" s="96"/>
      <c r="D80" s="96"/>
      <c r="E80" s="96"/>
      <c r="F80" s="21"/>
      <c r="G80" s="21"/>
      <c r="H80" s="21"/>
      <c r="L80" s="96" t="s">
        <v>172</v>
      </c>
      <c r="M80" s="96"/>
      <c r="N80" s="96"/>
      <c r="O80" s="96"/>
      <c r="P80" s="96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97" t="s">
        <v>268</v>
      </c>
      <c r="C93" s="98"/>
      <c r="D93" s="98"/>
      <c r="E93" s="98"/>
      <c r="F93" s="98"/>
      <c r="G93" s="98"/>
      <c r="H93" s="98"/>
      <c r="I93" s="98"/>
      <c r="J93" s="99"/>
      <c r="L93" s="97" t="s">
        <v>175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>
      <c r="B94" s="158" t="s">
        <v>171</v>
      </c>
      <c r="C94" s="156"/>
      <c r="D94" s="156"/>
      <c r="E94" s="156"/>
      <c r="F94" s="154">
        <f>ROUND('DRIs DATA'!F16/'DRIs DATA'!C16*100,2)</f>
        <v>94.47</v>
      </c>
      <c r="G94" s="154"/>
      <c r="H94" s="156" t="s">
        <v>167</v>
      </c>
      <c r="I94" s="156"/>
      <c r="J94" s="157"/>
      <c r="L94" s="158" t="s">
        <v>171</v>
      </c>
      <c r="M94" s="156"/>
      <c r="N94" s="156"/>
      <c r="O94" s="156"/>
      <c r="P94" s="156"/>
      <c r="Q94" s="23">
        <f>ROUND('DRIs DATA'!M16/'DRIs DATA'!K16*100,2)</f>
        <v>228.57</v>
      </c>
      <c r="R94" s="156" t="s">
        <v>167</v>
      </c>
      <c r="S94" s="156"/>
      <c r="T94" s="157"/>
    </row>
    <row r="95" spans="1:21" ht="18" customHeight="1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>
      <c r="B96" s="142" t="s">
        <v>180</v>
      </c>
      <c r="C96" s="143"/>
      <c r="D96" s="143"/>
      <c r="E96" s="143"/>
      <c r="F96" s="143"/>
      <c r="G96" s="143"/>
      <c r="H96" s="143"/>
      <c r="I96" s="143"/>
      <c r="J96" s="144"/>
      <c r="L96" s="148" t="s">
        <v>173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129" t="s">
        <v>193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>
      <c r="C106" s="31"/>
      <c r="D106" s="31"/>
      <c r="E106" s="31"/>
      <c r="F106" s="31"/>
      <c r="G106" s="31"/>
      <c r="H106" s="31"/>
      <c r="I106" s="31"/>
    </row>
    <row r="107" spans="2:21" ht="18" customHeight="1">
      <c r="B107" s="96" t="s">
        <v>169</v>
      </c>
      <c r="C107" s="96"/>
      <c r="D107" s="96"/>
      <c r="E107" s="96"/>
      <c r="F107" s="6"/>
      <c r="G107" s="6"/>
      <c r="H107" s="6"/>
      <c r="I107" s="6"/>
      <c r="L107" s="96" t="s">
        <v>270</v>
      </c>
      <c r="M107" s="96"/>
      <c r="N107" s="96"/>
      <c r="O107" s="96"/>
      <c r="P107" s="96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10" t="s">
        <v>264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265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>
      <c r="B121" s="43" t="s">
        <v>171</v>
      </c>
      <c r="C121" s="16"/>
      <c r="D121" s="16"/>
      <c r="E121" s="15"/>
      <c r="F121" s="154">
        <f>ROUND('DRIs DATA'!F26/'DRIs DATA'!C26*100,2)</f>
        <v>167.84</v>
      </c>
      <c r="G121" s="154"/>
      <c r="H121" s="156" t="s">
        <v>166</v>
      </c>
      <c r="I121" s="156"/>
      <c r="J121" s="157"/>
      <c r="L121" s="42" t="s">
        <v>171</v>
      </c>
      <c r="M121" s="20"/>
      <c r="N121" s="20"/>
      <c r="O121" s="23"/>
      <c r="P121" s="6"/>
      <c r="Q121" s="58">
        <f>ROUND('DRIs DATA'!AH26/'DRIs DATA'!AE26*100,2)</f>
        <v>145.05000000000001</v>
      </c>
      <c r="R121" s="156" t="s">
        <v>166</v>
      </c>
      <c r="S121" s="156"/>
      <c r="T121" s="157"/>
    </row>
    <row r="122" spans="2:20" ht="18" customHeight="1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>
      <c r="B123" s="135" t="s">
        <v>174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269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129" t="s">
        <v>262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263</v>
      </c>
      <c r="P130" s="130"/>
      <c r="Q130" s="130"/>
      <c r="R130" s="130"/>
      <c r="S130" s="130"/>
      <c r="T130" s="131"/>
    </row>
    <row r="131" spans="2:21" ht="18" customHeight="1" thickBot="1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260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261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260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260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129" t="s">
        <v>194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>
      <c r="B158" s="96" t="s">
        <v>177</v>
      </c>
      <c r="C158" s="96"/>
      <c r="D158" s="96"/>
      <c r="E158" s="6"/>
      <c r="F158" s="6"/>
      <c r="G158" s="6"/>
      <c r="H158" s="6"/>
      <c r="I158" s="6"/>
      <c r="L158" s="96" t="s">
        <v>178</v>
      </c>
      <c r="M158" s="96"/>
      <c r="N158" s="96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10" t="s">
        <v>266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176</v>
      </c>
      <c r="M171" s="111"/>
      <c r="N171" s="111"/>
      <c r="O171" s="111"/>
      <c r="P171" s="111"/>
      <c r="Q171" s="111"/>
      <c r="R171" s="111"/>
      <c r="S171" s="112"/>
    </row>
    <row r="172" spans="2:19" ht="18" customHeight="1">
      <c r="B172" s="42" t="s">
        <v>171</v>
      </c>
      <c r="C172" s="20"/>
      <c r="D172" s="20"/>
      <c r="E172" s="6"/>
      <c r="F172" s="154">
        <f>ROUND('DRIs DATA'!F36/'DRIs DATA'!C36*100,2)</f>
        <v>88.64</v>
      </c>
      <c r="G172" s="154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505.91</v>
      </c>
      <c r="R172" s="20" t="s">
        <v>166</v>
      </c>
      <c r="S172" s="41"/>
    </row>
    <row r="173" spans="2:19" ht="18" customHeight="1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>
      <c r="B174" s="135" t="s">
        <v>185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187</v>
      </c>
      <c r="M174" s="136"/>
      <c r="N174" s="136"/>
      <c r="O174" s="136"/>
      <c r="P174" s="136"/>
      <c r="Q174" s="136"/>
      <c r="R174" s="136"/>
      <c r="S174" s="137"/>
    </row>
    <row r="175" spans="2:19" ht="18" customHeight="1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>
      <c r="B183" s="96" t="s">
        <v>179</v>
      </c>
      <c r="C183" s="96"/>
      <c r="D183" s="96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10" t="s">
        <v>267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>
      <c r="B197" s="42" t="s">
        <v>171</v>
      </c>
      <c r="C197" s="20"/>
      <c r="D197" s="20"/>
      <c r="E197" s="6"/>
      <c r="F197" s="154">
        <f>ROUND('DRIs DATA'!F46/'DRIs DATA'!C46*100,2)</f>
        <v>235.47</v>
      </c>
      <c r="G197" s="154"/>
      <c r="H197" s="20" t="s">
        <v>166</v>
      </c>
      <c r="I197" s="12"/>
      <c r="J197" s="41"/>
      <c r="S197" s="6"/>
    </row>
    <row r="198" spans="2:20" ht="18" customHeight="1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>
      <c r="B199" s="135" t="s">
        <v>186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>
      <c r="K205" s="10"/>
    </row>
    <row r="206" spans="2:20" ht="18" customHeight="1">
      <c r="B206" s="129" t="s">
        <v>195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55" t="s">
        <v>188</v>
      </c>
      <c r="C209" s="155"/>
      <c r="D209" s="155"/>
      <c r="E209" s="155"/>
      <c r="F209" s="155"/>
      <c r="G209" s="155"/>
      <c r="H209" s="155"/>
      <c r="I209" s="24">
        <f>'DRIs DATA'!B6</f>
        <v>2000</v>
      </c>
      <c r="J209" s="6" t="s">
        <v>189</v>
      </c>
      <c r="K209" s="6"/>
      <c r="L209" s="6"/>
      <c r="M209" s="6"/>
      <c r="N209" s="6"/>
    </row>
    <row r="210" spans="2:14" ht="18" customHeight="1">
      <c r="B210" s="141" t="s">
        <v>190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>
      <c r="N211" s="6"/>
    </row>
    <row r="212" spans="2:14" ht="18" customHeight="1">
      <c r="C212" t="s">
        <v>274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admin</cp:lastModifiedBy>
  <cp:lastPrinted>2020-07-30T01:21:07Z</cp:lastPrinted>
  <dcterms:created xsi:type="dcterms:W3CDTF">2015-06-13T08:19:18Z</dcterms:created>
  <dcterms:modified xsi:type="dcterms:W3CDTF">2020-12-31T04:21:40Z</dcterms:modified>
</cp:coreProperties>
</file>