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12390" tabRatio="873" activeTab="1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<sst xmlns="http://schemas.openxmlformats.org/spreadsheetml/2006/main" count="692" uniqueCount="355">
  <si>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</si>
  <si>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</si>
  <si>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</si>
  <si>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</si>
  <si>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</si>
  <si>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</si>
  <si>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</si>
  <si>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</si>
  <si>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</si>
  <si>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</si>
  <si>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</si>
  <si>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</si>
  <si>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</si>
  <si>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</si>
  <si>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</si>
  <si>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</si>
  <si>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</si>
  <si>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</si>
  <si>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</si>
  <si>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</si>
  <si>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</si>
  <si>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</si>
  <si>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</si>
  <si>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</si>
  <si>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</si>
  <si>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</si>
  <si>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</si>
  <si>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</si>
  <si>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</si>
  <si>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</si>
  <si>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</si>
  <si>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</si>
  <si>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</si>
  <si>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</si>
  <si>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</si>
  <si>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</si>
  <si>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</si>
  <si>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</si>
  <si>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</si>
  <si>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</si>
  <si>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</si>
  <si>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</si>
  <si>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</si>
  <si>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</si>
  <si>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</si>
  <si>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</si>
  <si>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</si>
  <si>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</si>
  <si>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</si>
  <si>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</si>
  <si>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</si>
  <si>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</si>
  <si>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</si>
  <si>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</si>
  <si>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</si>
  <si>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</si>
  <si>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</si>
  <si>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</si>
  <si>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</si>
  <si>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</si>
  <si>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</si>
  <si>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</si>
  <si>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</si>
  <si>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</si>
  <si>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</si>
  <si>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</si>
  <si>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</si>
  <si>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</si>
  <si>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</si>
  <si>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</si>
  <si>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</si>
  <si>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</si>
  <si>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</si>
  <si>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</si>
  <si>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</si>
  <si>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</si>
  <si>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</si>
  <si>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</si>
  <si>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</si>
  <si>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</si>
  <si>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</si>
  <si>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</si>
  <si>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</si>
  <si>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</si>
  <si>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</si>
  <si>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</si>
  <si>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</si>
  <si>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</si>
  <si>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</si>
  <si>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</si>
  <si>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</si>
  <si>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</si>
  <si>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</si>
  <si>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</si>
  <si>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</si>
  <si>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</si>
  <si>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</si>
  <si>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</si>
  <si>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</si>
  <si>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</si>
  <si>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</si>
  <si>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</si>
  <si>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</si>
  <si>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</si>
  <si>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</si>
  <si>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</si>
  <si>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</si>
  <si>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</si>
  <si>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</si>
  <si>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</si>
  <si>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</si>
  <si>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</si>
  <si>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</si>
  <si>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</si>
  <si>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</si>
  <si>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</si>
  <si>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</si>
  <si>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</si>
  <si>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</si>
  <si>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</si>
  <si>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</si>
  <si>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</si>
  <si>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</si>
  <si>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</si>
  <si>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</si>
  <si>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</si>
  <si>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</si>
  <si>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</si>
  <si>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</si>
  <si>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</si>
  <si>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</si>
  <si>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</si>
  <si>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</si>
  <si>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</si>
  <si>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</si>
  <si>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</si>
  <si>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</si>
  <si>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</si>
  <si>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</si>
  <si>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</si>
  <si>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</si>
  <si>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</si>
  <si>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</si>
  <si>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</si>
  <si>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</si>
  <si>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</si>
  <si>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</si>
  <si>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</si>
  <si>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</si>
  <si>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</si>
  <si>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</si>
  <si>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</si>
  <si>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</si>
  <si>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</si>
  <si>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</si>
  <si>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</si>
  <si>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</si>
  <si>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</si>
  <si>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</si>
  <si>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</si>
  <si>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</si>
  <si>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</si>
  <si>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</si>
  <si>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</si>
  <si>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</si>
  <si>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</si>
  <si>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</si>
  <si>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</si>
  <si>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</si>
  <si>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</si>
  <si>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</si>
  <si>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</si>
  <si>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</si>
  <si>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</si>
  <si>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</si>
  <si>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</si>
  <si>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</si>
  <si>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</si>
  <si>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</si>
  <si>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</si>
  <si>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</si>
  <si>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</si>
  <si>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</si>
  <si>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</si>
  <si>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</si>
  <si>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</si>
  <si>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</si>
  <si>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</si>
  <si>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</si>
  <si>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</si>
  <si>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</si>
  <si>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</si>
  <si>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</si>
  <si>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</si>
  <si>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</si>
  <si>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</si>
  <si>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</si>
  <si>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</si>
  <si>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</si>
  <si>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</si>
  <si>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</si>
  <si>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</si>
  <si>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</si>
  <si>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</si>
  <si>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</si>
  <si>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</si>
  <si>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</si>
  <si>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</si>
  <si>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</si>
  <si>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</si>
  <si>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</si>
  <si>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</si>
  <si>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</si>
  <si>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</si>
  <si>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</si>
  <si>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</si>
  <si>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</si>
  <si>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</si>
  <si>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</si>
  <si>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</si>
  <si>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</si>
  <si>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</si>
  <si>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</si>
  <si>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</si>
  <si>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</si>
  <si>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</si>
  <si>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</si>
  <si>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</si>
  <si>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</si>
  <si>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</si>
  <si>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</si>
  <si>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</si>
  <si>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</si>
  <si>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</si>
  <si>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</si>
  <si>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</si>
  <si>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</si>
  <si>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</si>
  <si>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</si>
  <si>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</si>
  <si>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</si>
  <si>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</si>
  <si>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</si>
  <si>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</si>
  <si>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</si>
  <si>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</si>
  <si>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</si>
  <si>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</si>
  <si>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</si>
  <si>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</si>
  <si>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</si>
  <si>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</si>
  <si>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</si>
  <si>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</si>
  <si>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</si>
  <si>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</si>
  <si>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</si>
  <si>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</si>
  <si>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</si>
  <si>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</si>
  <si>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</si>
  <si>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</si>
  <si>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</si>
  <si>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</si>
  <si>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</si>
  <si>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</si>
  <si>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</si>
  <si>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</si>
  <si>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</si>
  <si>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</si>
  <si>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</si>
  <si>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</si>
  <si>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</si>
  <si>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</si>
  <si>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</si>
  <si>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</si>
  <si>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단백질</t>
    <phoneticPr fontId="1" type="noConversion"/>
  </si>
  <si>
    <t>섭취비율</t>
    <phoneticPr fontId="1" type="noConversion"/>
  </si>
  <si>
    <t>비타민A</t>
    <phoneticPr fontId="1" type="noConversion"/>
  </si>
  <si>
    <t>비타민A(μg RAE/일)</t>
    <phoneticPr fontId="1" type="noConversion"/>
  </si>
  <si>
    <t>판토텐산</t>
    <phoneticPr fontId="1" type="noConversion"/>
  </si>
  <si>
    <t>H1900468</t>
  </si>
  <si>
    <t>김영엽</t>
  </si>
  <si>
    <t>F</t>
  </si>
  <si>
    <t>정보</t>
    <phoneticPr fontId="1" type="noConversion"/>
  </si>
  <si>
    <t>(설문지 : FFQ 95문항 설문지, 사용자 : 김영엽, ID : H1900468)</t>
  </si>
  <si>
    <t>출력시각</t>
    <phoneticPr fontId="1" type="noConversion"/>
  </si>
  <si>
    <t>2020년 12월 31일 10:42:40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</si>
  <si>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</si>
  <si>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</si>
  <si>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</si>
  <si>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</si>
  <si>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</si>
  <si>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</si>
  <si>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</si>
  <si>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</si>
  <si>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</si>
  <si>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</si>
  <si>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</si>
  <si>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</si>
  <si>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</si>
  <si>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</si>
  <si>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</si>
  <si>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</si>
  <si>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</si>
  <si>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</si>
  <si>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</si>
  <si>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지용성 비타민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</si>
  <si>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</si>
  <si>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</si>
  <si>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</si>
  <si>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</si>
  <si>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</si>
  <si>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</si>
  <si>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</si>
  <si>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</si>
  <si>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</si>
  <si>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</si>
  <si>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</si>
  <si>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비오틴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</si>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</sst>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4" fontId="21" fillId="0" borderId="0" xfId="0" applyNumberFormat="1" applyFont="1" applyAlignment="1">
      <alignment horizontal="right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26.11993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3416576"/>
        <c:axId val="194339968"/>
      </c:barChart>
      <c:catAx>
        <c:axId val="193416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4339968"/>
        <c:crosses val="autoZero"/>
        <c:auto val="1"/>
        <c:lblAlgn val="ctr"/>
        <c:lblOffset val="100"/>
        <c:noMultiLvlLbl val="0"/>
      </c:catAx>
      <c:valAx>
        <c:axId val="194339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341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1.0659866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6501760"/>
        <c:axId val="166503552"/>
      </c:barChart>
      <c:catAx>
        <c:axId val="16650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6503552"/>
        <c:crosses val="autoZero"/>
        <c:auto val="1"/>
        <c:lblAlgn val="ctr"/>
        <c:lblOffset val="100"/>
        <c:noMultiLvlLbl val="0"/>
      </c:catAx>
      <c:valAx>
        <c:axId val="166503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650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3.8859330000000001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6744064"/>
        <c:axId val="166745600"/>
      </c:barChart>
      <c:catAx>
        <c:axId val="166744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6745600"/>
        <c:crosses val="autoZero"/>
        <c:auto val="1"/>
        <c:lblAlgn val="ctr"/>
        <c:lblOffset val="100"/>
        <c:noMultiLvlLbl val="0"/>
      </c:catAx>
      <c:valAx>
        <c:axId val="166745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674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473.66762999999997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6764928"/>
        <c:axId val="166766464"/>
      </c:barChart>
      <c:catAx>
        <c:axId val="166764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6766464"/>
        <c:crosses val="autoZero"/>
        <c:auto val="1"/>
        <c:lblAlgn val="ctr"/>
        <c:lblOffset val="100"/>
        <c:noMultiLvlLbl val="0"/>
      </c:catAx>
      <c:valAx>
        <c:axId val="166766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676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1607.2008000000001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1164416"/>
        <c:axId val="171165952"/>
      </c:barChart>
      <c:catAx>
        <c:axId val="171164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1165952"/>
        <c:crosses val="autoZero"/>
        <c:auto val="1"/>
        <c:lblAlgn val="ctr"/>
        <c:lblOffset val="100"/>
        <c:noMultiLvlLbl val="0"/>
      </c:catAx>
      <c:valAx>
        <c:axId val="17116595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116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92.322819999999993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445056"/>
        <c:axId val="188446592"/>
      </c:barChart>
      <c:catAx>
        <c:axId val="18844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446592"/>
        <c:crosses val="autoZero"/>
        <c:auto val="1"/>
        <c:lblAlgn val="ctr"/>
        <c:lblOffset val="100"/>
        <c:noMultiLvlLbl val="0"/>
      </c:catAx>
      <c:valAx>
        <c:axId val="188446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44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63.709789999999998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461056"/>
        <c:axId val="188462592"/>
      </c:barChart>
      <c:catAx>
        <c:axId val="188461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462592"/>
        <c:crosses val="autoZero"/>
        <c:auto val="1"/>
        <c:lblAlgn val="ctr"/>
        <c:lblOffset val="100"/>
        <c:noMultiLvlLbl val="0"/>
      </c:catAx>
      <c:valAx>
        <c:axId val="188462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46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4.9836945999999998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476800"/>
        <c:axId val="188478592"/>
      </c:barChart>
      <c:catAx>
        <c:axId val="188476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478592"/>
        <c:crosses val="autoZero"/>
        <c:auto val="1"/>
        <c:lblAlgn val="ctr"/>
        <c:lblOffset val="100"/>
        <c:noMultiLvlLbl val="0"/>
      </c:catAx>
      <c:valAx>
        <c:axId val="188478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476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645.4357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492800"/>
        <c:axId val="188502784"/>
      </c:barChart>
      <c:catAx>
        <c:axId val="188492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502784"/>
        <c:crosses val="autoZero"/>
        <c:auto val="1"/>
        <c:lblAlgn val="ctr"/>
        <c:lblOffset val="100"/>
        <c:noMultiLvlLbl val="0"/>
      </c:catAx>
      <c:valAx>
        <c:axId val="18850278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49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0.10960188999999999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516992"/>
        <c:axId val="188522880"/>
      </c:barChart>
      <c:catAx>
        <c:axId val="188516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522880"/>
        <c:crosses val="autoZero"/>
        <c:auto val="1"/>
        <c:lblAlgn val="ctr"/>
        <c:lblOffset val="100"/>
        <c:noMultiLvlLbl val="0"/>
      </c:catAx>
      <c:valAx>
        <c:axId val="188522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516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1.3696965999999999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532992"/>
        <c:axId val="188542976"/>
      </c:barChart>
      <c:catAx>
        <c:axId val="188532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542976"/>
        <c:crosses val="autoZero"/>
        <c:auto val="1"/>
        <c:lblAlgn val="ctr"/>
        <c:lblOffset val="100"/>
        <c:noMultiLvlLbl val="0"/>
      </c:catAx>
      <c:valAx>
        <c:axId val="188542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532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11.834301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5705088"/>
        <c:axId val="196424448"/>
      </c:barChart>
      <c:catAx>
        <c:axId val="19570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6424448"/>
        <c:crosses val="autoZero"/>
        <c:auto val="1"/>
        <c:lblAlgn val="ctr"/>
        <c:lblOffset val="100"/>
        <c:noMultiLvlLbl val="0"/>
      </c:catAx>
      <c:valAx>
        <c:axId val="196424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570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88.160110000000003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635008"/>
        <c:axId val="188636544"/>
      </c:barChart>
      <c:catAx>
        <c:axId val="188635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636544"/>
        <c:crosses val="autoZero"/>
        <c:auto val="1"/>
        <c:lblAlgn val="ctr"/>
        <c:lblOffset val="100"/>
        <c:noMultiLvlLbl val="0"/>
      </c:catAx>
      <c:valAx>
        <c:axId val="188636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63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26.852633999999998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663680"/>
        <c:axId val="188665216"/>
      </c:barChart>
      <c:catAx>
        <c:axId val="188663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665216"/>
        <c:crosses val="autoZero"/>
        <c:auto val="1"/>
        <c:lblAlgn val="ctr"/>
        <c:lblOffset val="100"/>
        <c:noMultiLvlLbl val="0"/>
      </c:catAx>
      <c:valAx>
        <c:axId val="188665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66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10.778</c:v>
                </c:pt>
                <c:pt idx="1">
                  <c:v>7.4370000000000003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89139584"/>
        <c:axId val="189149568"/>
      </c:barChart>
      <c:catAx>
        <c:axId val="189139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9149568"/>
        <c:crosses val="autoZero"/>
        <c:auto val="1"/>
        <c:lblAlgn val="ctr"/>
        <c:lblOffset val="100"/>
        <c:noMultiLvlLbl val="0"/>
      </c:catAx>
      <c:valAx>
        <c:axId val="189149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913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5.2194649999999996</c:v>
                </c:pt>
                <c:pt idx="1">
                  <c:v>5.8909719999999997</c:v>
                </c:pt>
                <c:pt idx="2">
                  <c:v>4.9073386000000001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265.44396999999998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9190528"/>
        <c:axId val="189192064"/>
      </c:barChart>
      <c:catAx>
        <c:axId val="18919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9192064"/>
        <c:crosses val="autoZero"/>
        <c:auto val="1"/>
        <c:lblAlgn val="ctr"/>
        <c:lblOffset val="100"/>
        <c:noMultiLvlLbl val="0"/>
      </c:catAx>
      <c:valAx>
        <c:axId val="189192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919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9.6251370000000005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9326080"/>
        <c:axId val="189327616"/>
      </c:barChart>
      <c:catAx>
        <c:axId val="189326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9327616"/>
        <c:crosses val="autoZero"/>
        <c:auto val="1"/>
        <c:lblAlgn val="ctr"/>
        <c:lblOffset val="100"/>
        <c:noMultiLvlLbl val="0"/>
      </c:catAx>
      <c:valAx>
        <c:axId val="189327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9326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74.7</c:v>
                </c:pt>
                <c:pt idx="1">
                  <c:v>9.3190000000000008</c:v>
                </c:pt>
                <c:pt idx="2">
                  <c:v>15.981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89600512"/>
        <c:axId val="189602048"/>
      </c:barChart>
      <c:catAx>
        <c:axId val="18960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9602048"/>
        <c:crosses val="autoZero"/>
        <c:auto val="1"/>
        <c:lblAlgn val="ctr"/>
        <c:lblOffset val="100"/>
        <c:noMultiLvlLbl val="0"/>
      </c:catAx>
      <c:valAx>
        <c:axId val="189602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9600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737.81330000000003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9617280"/>
        <c:axId val="189618816"/>
      </c:barChart>
      <c:catAx>
        <c:axId val="189617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9618816"/>
        <c:crosses val="autoZero"/>
        <c:auto val="1"/>
        <c:lblAlgn val="ctr"/>
        <c:lblOffset val="100"/>
        <c:noMultiLvlLbl val="0"/>
      </c:catAx>
      <c:valAx>
        <c:axId val="189618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9617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104.65627000000001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9662720"/>
        <c:axId val="189664256"/>
      </c:barChart>
      <c:catAx>
        <c:axId val="189662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9664256"/>
        <c:crosses val="autoZero"/>
        <c:auto val="1"/>
        <c:lblAlgn val="ctr"/>
        <c:lblOffset val="100"/>
        <c:noMultiLvlLbl val="0"/>
      </c:catAx>
      <c:valAx>
        <c:axId val="189664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9662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244.30905000000001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9682816"/>
        <c:axId val="189684352"/>
      </c:barChart>
      <c:catAx>
        <c:axId val="18968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9684352"/>
        <c:crosses val="autoZero"/>
        <c:auto val="1"/>
        <c:lblAlgn val="ctr"/>
        <c:lblOffset val="100"/>
        <c:noMultiLvlLbl val="0"/>
      </c:catAx>
      <c:valAx>
        <c:axId val="189684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968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1.2805021000000001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7075712"/>
        <c:axId val="197077632"/>
      </c:barChart>
      <c:catAx>
        <c:axId val="19707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7077632"/>
        <c:crosses val="autoZero"/>
        <c:auto val="1"/>
        <c:lblAlgn val="ctr"/>
        <c:lblOffset val="100"/>
        <c:noMultiLvlLbl val="0"/>
      </c:catAx>
      <c:valAx>
        <c:axId val="19707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707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2412.2379999999998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0522112"/>
        <c:axId val="190523648"/>
      </c:barChart>
      <c:catAx>
        <c:axId val="190522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0523648"/>
        <c:crosses val="autoZero"/>
        <c:auto val="1"/>
        <c:lblAlgn val="ctr"/>
        <c:lblOffset val="100"/>
        <c:noMultiLvlLbl val="0"/>
      </c:catAx>
      <c:valAx>
        <c:axId val="190523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052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6.5197495999999999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0550400"/>
        <c:axId val="190551936"/>
      </c:barChart>
      <c:catAx>
        <c:axId val="190550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0551936"/>
        <c:crosses val="autoZero"/>
        <c:auto val="1"/>
        <c:lblAlgn val="ctr"/>
        <c:lblOffset val="100"/>
        <c:noMultiLvlLbl val="0"/>
      </c:catAx>
      <c:valAx>
        <c:axId val="190551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0550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1.2989107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92811776"/>
        <c:axId val="192813312"/>
      </c:barChart>
      <c:catAx>
        <c:axId val="192811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2813312"/>
        <c:crosses val="autoZero"/>
        <c:auto val="1"/>
        <c:lblAlgn val="ctr"/>
        <c:lblOffset val="100"/>
        <c:noMultiLvlLbl val="0"/>
      </c:catAx>
      <c:valAx>
        <c:axId val="192813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9281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135.24132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0577408"/>
        <c:axId val="200579328"/>
      </c:barChart>
      <c:catAx>
        <c:axId val="20057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0579328"/>
        <c:crosses val="autoZero"/>
        <c:auto val="1"/>
        <c:lblAlgn val="ctr"/>
        <c:lblOffset val="100"/>
        <c:noMultiLvlLbl val="0"/>
      </c:catAx>
      <c:valAx>
        <c:axId val="200579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057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0.55958280000000005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9833472"/>
        <c:axId val="219835392"/>
      </c:barChart>
      <c:catAx>
        <c:axId val="21983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9835392"/>
        <c:crosses val="autoZero"/>
        <c:auto val="1"/>
        <c:lblAlgn val="ctr"/>
        <c:lblOffset val="100"/>
        <c:noMultiLvlLbl val="0"/>
      </c:catAx>
      <c:valAx>
        <c:axId val="219835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983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7.2945323000000002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6426880"/>
        <c:axId val="166428672"/>
      </c:barChart>
      <c:catAx>
        <c:axId val="166426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6428672"/>
        <c:crosses val="autoZero"/>
        <c:auto val="1"/>
        <c:lblAlgn val="ctr"/>
        <c:lblOffset val="100"/>
        <c:noMultiLvlLbl val="0"/>
      </c:catAx>
      <c:valAx>
        <c:axId val="166428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642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1.2989107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6439552"/>
        <c:axId val="166449536"/>
      </c:barChart>
      <c:catAx>
        <c:axId val="166439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6449536"/>
        <c:crosses val="autoZero"/>
        <c:auto val="1"/>
        <c:lblAlgn val="ctr"/>
        <c:lblOffset val="100"/>
        <c:noMultiLvlLbl val="0"/>
      </c:catAx>
      <c:valAx>
        <c:axId val="166449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643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292.30279999999999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6464512"/>
        <c:axId val="166466304"/>
      </c:barChart>
      <c:catAx>
        <c:axId val="166464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6466304"/>
        <c:crosses val="autoZero"/>
        <c:auto val="1"/>
        <c:lblAlgn val="ctr"/>
        <c:lblOffset val="100"/>
        <c:noMultiLvlLbl val="0"/>
      </c:catAx>
      <c:valAx>
        <c:axId val="166466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6464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3.6976833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6485376"/>
        <c:axId val="166491264"/>
      </c:barChart>
      <c:catAx>
        <c:axId val="16648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6491264"/>
        <c:crosses val="autoZero"/>
        <c:auto val="1"/>
        <c:lblAlgn val="ctr"/>
        <c:lblOffset val="100"/>
        <c:noMultiLvlLbl val="0"/>
      </c:catAx>
      <c:valAx>
        <c:axId val="166491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648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김영엽, ID : H1900468)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31일 10:42:40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1940</v>
      </c>
      <c r="C6" s="59">
        <f>'DRIs DATA 입력'!C6</f>
        <v>737.81330000000003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26.11993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11.834301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74.7</v>
      </c>
      <c r="G8" s="59">
        <f>'DRIs DATA 입력'!G8</f>
        <v>9.3190000000000008</v>
      </c>
      <c r="H8" s="59">
        <f>'DRIs DATA 입력'!H8</f>
        <v>15.981</v>
      </c>
      <c r="I8" s="46"/>
      <c r="J8" s="59" t="s">
        <v>216</v>
      </c>
      <c r="K8" s="59">
        <f>'DRIs DATA 입력'!K8</f>
        <v>10.778</v>
      </c>
      <c r="L8" s="59">
        <f>'DRIs DATA 입력'!L8</f>
        <v>7.4370000000000003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265.44396999999998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9.6251370000000005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1.2805021000000001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135.24132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104.65627000000001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0.72513764999999997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0.55958280000000005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7.2945323000000002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1.2989107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292.30279999999999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3.6976833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1.0659866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3.8859330000000001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244.30905000000001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473.66762999999997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2412.2379999999998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1607.2008000000001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92.322819999999993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63.709789999999998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6.5197495999999999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4.9836945999999998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645.4357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0.10960188999999999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1.3696965999999999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88.160110000000003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26.852633999999998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tabSelected="1" showWhiteSpace="0" zoomScale="55" zoomScaleNormal="55" zoomScalePageLayoutView="40" workbookViewId="0">
      <selection activeCell="N47" sqref="N47"/>
    </sheetView>
  </sheetViews>
  <sheetFormatPr defaultRowHeight="16.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27">
      <c r="A1" s="61" t="s">
        <v>284</v>
      </c>
      <c r="B1" s="60" t="s">
        <v>285</v>
      </c>
      <c r="G1" s="61" t="s">
        <v>286</v>
      </c>
      <c r="H1" s="60" t="s">
        <v>287</v>
      </c>
    </row>
    <row r="3" spans="1:27">
      <c r="A3" s="71" t="s">
        <v>288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>
      <c r="A4" s="69" t="s">
        <v>289</v>
      </c>
      <c r="B4" s="69"/>
      <c r="C4" s="69"/>
      <c r="E4" s="66" t="s">
        <v>290</v>
      </c>
      <c r="F4" s="67"/>
      <c r="G4" s="67"/>
      <c r="H4" s="68"/>
      <c r="J4" s="66" t="s">
        <v>291</v>
      </c>
      <c r="K4" s="67"/>
      <c r="L4" s="68"/>
      <c r="N4" s="69" t="s">
        <v>276</v>
      </c>
      <c r="O4" s="69"/>
      <c r="P4" s="69"/>
      <c r="Q4" s="69"/>
      <c r="R4" s="69"/>
      <c r="S4" s="69"/>
      <c r="U4" s="69" t="s">
        <v>292</v>
      </c>
      <c r="V4" s="69"/>
      <c r="W4" s="69"/>
      <c r="X4" s="69"/>
      <c r="Y4" s="69"/>
      <c r="Z4" s="69"/>
    </row>
    <row r="5" spans="1:27">
      <c r="A5" s="65"/>
      <c r="B5" s="65" t="s">
        <v>293</v>
      </c>
      <c r="C5" s="65" t="s">
        <v>294</v>
      </c>
      <c r="E5" s="65"/>
      <c r="F5" s="65" t="s">
        <v>295</v>
      </c>
      <c r="G5" s="65" t="s">
        <v>296</v>
      </c>
      <c r="H5" s="65" t="s">
        <v>276</v>
      </c>
      <c r="J5" s="65"/>
      <c r="K5" s="65" t="s">
        <v>297</v>
      </c>
      <c r="L5" s="65" t="s">
        <v>298</v>
      </c>
      <c r="N5" s="65"/>
      <c r="O5" s="65" t="s">
        <v>299</v>
      </c>
      <c r="P5" s="65" t="s">
        <v>300</v>
      </c>
      <c r="Q5" s="65" t="s">
        <v>301</v>
      </c>
      <c r="R5" s="65" t="s">
        <v>302</v>
      </c>
      <c r="S5" s="65" t="s">
        <v>294</v>
      </c>
      <c r="U5" s="65"/>
      <c r="V5" s="65" t="s">
        <v>299</v>
      </c>
      <c r="W5" s="65" t="s">
        <v>300</v>
      </c>
      <c r="X5" s="65" t="s">
        <v>301</v>
      </c>
      <c r="Y5" s="65" t="s">
        <v>302</v>
      </c>
      <c r="Z5" s="65" t="s">
        <v>294</v>
      </c>
    </row>
    <row r="6" spans="1:27">
      <c r="A6" s="65" t="s">
        <v>289</v>
      </c>
      <c r="B6" s="65">
        <v>1940</v>
      </c>
      <c r="C6" s="65">
        <v>737.81330000000003</v>
      </c>
      <c r="E6" s="65" t="s">
        <v>303</v>
      </c>
      <c r="F6" s="65">
        <v>55</v>
      </c>
      <c r="G6" s="65">
        <v>15</v>
      </c>
      <c r="H6" s="65">
        <v>7</v>
      </c>
      <c r="J6" s="65" t="s">
        <v>303</v>
      </c>
      <c r="K6" s="65">
        <v>0.1</v>
      </c>
      <c r="L6" s="65">
        <v>4</v>
      </c>
      <c r="N6" s="65" t="s">
        <v>304</v>
      </c>
      <c r="O6" s="65">
        <v>60</v>
      </c>
      <c r="P6" s="65">
        <v>70</v>
      </c>
      <c r="Q6" s="65">
        <v>0</v>
      </c>
      <c r="R6" s="65">
        <v>0</v>
      </c>
      <c r="S6" s="65">
        <v>26.11993</v>
      </c>
      <c r="U6" s="65" t="s">
        <v>305</v>
      </c>
      <c r="V6" s="65">
        <v>0</v>
      </c>
      <c r="W6" s="65">
        <v>5</v>
      </c>
      <c r="X6" s="65">
        <v>20</v>
      </c>
      <c r="Y6" s="65">
        <v>0</v>
      </c>
      <c r="Z6" s="65">
        <v>11.834301</v>
      </c>
    </row>
    <row r="7" spans="1:27">
      <c r="E7" s="65" t="s">
        <v>306</v>
      </c>
      <c r="F7" s="65">
        <v>65</v>
      </c>
      <c r="G7" s="65">
        <v>30</v>
      </c>
      <c r="H7" s="65">
        <v>20</v>
      </c>
      <c r="J7" s="65" t="s">
        <v>306</v>
      </c>
      <c r="K7" s="65">
        <v>1</v>
      </c>
      <c r="L7" s="65">
        <v>10</v>
      </c>
    </row>
    <row r="8" spans="1:27">
      <c r="E8" s="65" t="s">
        <v>277</v>
      </c>
      <c r="F8" s="65">
        <v>74.7</v>
      </c>
      <c r="G8" s="65">
        <v>9.3190000000000008</v>
      </c>
      <c r="H8" s="65">
        <v>15.981</v>
      </c>
      <c r="J8" s="65" t="s">
        <v>277</v>
      </c>
      <c r="K8" s="65">
        <v>10.778</v>
      </c>
      <c r="L8" s="65">
        <v>7.4370000000000003</v>
      </c>
    </row>
    <row r="13" spans="1:27">
      <c r="A13" s="70" t="s">
        <v>307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>
      <c r="A14" s="69" t="s">
        <v>278</v>
      </c>
      <c r="B14" s="69"/>
      <c r="C14" s="69"/>
      <c r="D14" s="69"/>
      <c r="E14" s="69"/>
      <c r="F14" s="69"/>
      <c r="H14" s="69" t="s">
        <v>308</v>
      </c>
      <c r="I14" s="69"/>
      <c r="J14" s="69"/>
      <c r="K14" s="69"/>
      <c r="L14" s="69"/>
      <c r="M14" s="69"/>
      <c r="O14" s="69" t="s">
        <v>309</v>
      </c>
      <c r="P14" s="69"/>
      <c r="Q14" s="69"/>
      <c r="R14" s="69"/>
      <c r="S14" s="69"/>
      <c r="T14" s="69"/>
      <c r="V14" s="69" t="s">
        <v>310</v>
      </c>
      <c r="W14" s="69"/>
      <c r="X14" s="69"/>
      <c r="Y14" s="69"/>
      <c r="Z14" s="69"/>
      <c r="AA14" s="69"/>
    </row>
    <row r="15" spans="1:27">
      <c r="A15" s="65"/>
      <c r="B15" s="65" t="s">
        <v>299</v>
      </c>
      <c r="C15" s="65" t="s">
        <v>300</v>
      </c>
      <c r="D15" s="65" t="s">
        <v>301</v>
      </c>
      <c r="E15" s="65" t="s">
        <v>302</v>
      </c>
      <c r="F15" s="65" t="s">
        <v>294</v>
      </c>
      <c r="H15" s="65"/>
      <c r="I15" s="65" t="s">
        <v>299</v>
      </c>
      <c r="J15" s="65" t="s">
        <v>300</v>
      </c>
      <c r="K15" s="65" t="s">
        <v>301</v>
      </c>
      <c r="L15" s="65" t="s">
        <v>302</v>
      </c>
      <c r="M15" s="65" t="s">
        <v>294</v>
      </c>
      <c r="O15" s="65"/>
      <c r="P15" s="65" t="s">
        <v>299</v>
      </c>
      <c r="Q15" s="65" t="s">
        <v>300</v>
      </c>
      <c r="R15" s="65" t="s">
        <v>301</v>
      </c>
      <c r="S15" s="65" t="s">
        <v>302</v>
      </c>
      <c r="T15" s="65" t="s">
        <v>294</v>
      </c>
      <c r="V15" s="65"/>
      <c r="W15" s="65" t="s">
        <v>299</v>
      </c>
      <c r="X15" s="65" t="s">
        <v>300</v>
      </c>
      <c r="Y15" s="65" t="s">
        <v>301</v>
      </c>
      <c r="Z15" s="65" t="s">
        <v>302</v>
      </c>
      <c r="AA15" s="65" t="s">
        <v>294</v>
      </c>
    </row>
    <row r="16" spans="1:27">
      <c r="A16" s="65" t="s">
        <v>279</v>
      </c>
      <c r="B16" s="65">
        <v>760</v>
      </c>
      <c r="C16" s="65">
        <v>1040</v>
      </c>
      <c r="D16" s="65">
        <v>0</v>
      </c>
      <c r="E16" s="65">
        <v>3000</v>
      </c>
      <c r="F16" s="65">
        <v>265.44396999999998</v>
      </c>
      <c r="H16" s="65" t="s">
        <v>3</v>
      </c>
      <c r="I16" s="65">
        <v>0</v>
      </c>
      <c r="J16" s="65">
        <v>0</v>
      </c>
      <c r="K16" s="65">
        <v>15</v>
      </c>
      <c r="L16" s="65">
        <v>540</v>
      </c>
      <c r="M16" s="65">
        <v>9.6251370000000005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1.2805021000000001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135.24132</v>
      </c>
    </row>
    <row r="23" spans="1:62">
      <c r="A23" s="70" t="s">
        <v>311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>
      <c r="A24" s="69" t="s">
        <v>312</v>
      </c>
      <c r="B24" s="69"/>
      <c r="C24" s="69"/>
      <c r="D24" s="69"/>
      <c r="E24" s="69"/>
      <c r="F24" s="69"/>
      <c r="H24" s="69" t="s">
        <v>313</v>
      </c>
      <c r="I24" s="69"/>
      <c r="J24" s="69"/>
      <c r="K24" s="69"/>
      <c r="L24" s="69"/>
      <c r="M24" s="69"/>
      <c r="O24" s="69" t="s">
        <v>314</v>
      </c>
      <c r="P24" s="69"/>
      <c r="Q24" s="69"/>
      <c r="R24" s="69"/>
      <c r="S24" s="69"/>
      <c r="T24" s="69"/>
      <c r="V24" s="69" t="s">
        <v>315</v>
      </c>
      <c r="W24" s="69"/>
      <c r="X24" s="69"/>
      <c r="Y24" s="69"/>
      <c r="Z24" s="69"/>
      <c r="AA24" s="69"/>
      <c r="AC24" s="69" t="s">
        <v>316</v>
      </c>
      <c r="AD24" s="69"/>
      <c r="AE24" s="69"/>
      <c r="AF24" s="69"/>
      <c r="AG24" s="69"/>
      <c r="AH24" s="69"/>
      <c r="AJ24" s="69" t="s">
        <v>317</v>
      </c>
      <c r="AK24" s="69"/>
      <c r="AL24" s="69"/>
      <c r="AM24" s="69"/>
      <c r="AN24" s="69"/>
      <c r="AO24" s="69"/>
      <c r="AQ24" s="69" t="s">
        <v>318</v>
      </c>
      <c r="AR24" s="69"/>
      <c r="AS24" s="69"/>
      <c r="AT24" s="69"/>
      <c r="AU24" s="69"/>
      <c r="AV24" s="69"/>
      <c r="AX24" s="69" t="s">
        <v>280</v>
      </c>
      <c r="AY24" s="69"/>
      <c r="AZ24" s="69"/>
      <c r="BA24" s="69"/>
      <c r="BB24" s="69"/>
      <c r="BC24" s="69"/>
      <c r="BE24" s="69" t="s">
        <v>319</v>
      </c>
      <c r="BF24" s="69"/>
      <c r="BG24" s="69"/>
      <c r="BH24" s="69"/>
      <c r="BI24" s="69"/>
      <c r="BJ24" s="69"/>
    </row>
    <row r="25" spans="1:62">
      <c r="A25" s="65"/>
      <c r="B25" s="65" t="s">
        <v>299</v>
      </c>
      <c r="C25" s="65" t="s">
        <v>300</v>
      </c>
      <c r="D25" s="65" t="s">
        <v>301</v>
      </c>
      <c r="E25" s="65" t="s">
        <v>302</v>
      </c>
      <c r="F25" s="65" t="s">
        <v>294</v>
      </c>
      <c r="H25" s="65"/>
      <c r="I25" s="65" t="s">
        <v>299</v>
      </c>
      <c r="J25" s="65" t="s">
        <v>300</v>
      </c>
      <c r="K25" s="65" t="s">
        <v>301</v>
      </c>
      <c r="L25" s="65" t="s">
        <v>302</v>
      </c>
      <c r="M25" s="65" t="s">
        <v>294</v>
      </c>
      <c r="O25" s="65"/>
      <c r="P25" s="65" t="s">
        <v>299</v>
      </c>
      <c r="Q25" s="65" t="s">
        <v>300</v>
      </c>
      <c r="R25" s="65" t="s">
        <v>301</v>
      </c>
      <c r="S25" s="65" t="s">
        <v>302</v>
      </c>
      <c r="T25" s="65" t="s">
        <v>294</v>
      </c>
      <c r="V25" s="65"/>
      <c r="W25" s="65" t="s">
        <v>299</v>
      </c>
      <c r="X25" s="65" t="s">
        <v>300</v>
      </c>
      <c r="Y25" s="65" t="s">
        <v>301</v>
      </c>
      <c r="Z25" s="65" t="s">
        <v>302</v>
      </c>
      <c r="AA25" s="65" t="s">
        <v>294</v>
      </c>
      <c r="AC25" s="65"/>
      <c r="AD25" s="65" t="s">
        <v>299</v>
      </c>
      <c r="AE25" s="65" t="s">
        <v>300</v>
      </c>
      <c r="AF25" s="65" t="s">
        <v>301</v>
      </c>
      <c r="AG25" s="65" t="s">
        <v>302</v>
      </c>
      <c r="AH25" s="65" t="s">
        <v>294</v>
      </c>
      <c r="AJ25" s="65"/>
      <c r="AK25" s="65" t="s">
        <v>320</v>
      </c>
      <c r="AL25" s="65" t="s">
        <v>321</v>
      </c>
      <c r="AM25" s="65" t="s">
        <v>322</v>
      </c>
      <c r="AN25" s="65" t="s">
        <v>323</v>
      </c>
      <c r="AO25" s="65" t="s">
        <v>324</v>
      </c>
      <c r="AQ25" s="65"/>
      <c r="AR25" s="65" t="s">
        <v>325</v>
      </c>
      <c r="AS25" s="65" t="s">
        <v>326</v>
      </c>
      <c r="AT25" s="65" t="s">
        <v>327</v>
      </c>
      <c r="AU25" s="65" t="s">
        <v>328</v>
      </c>
      <c r="AV25" s="65" t="s">
        <v>324</v>
      </c>
      <c r="AX25" s="65"/>
      <c r="AY25" s="65" t="s">
        <v>325</v>
      </c>
      <c r="AZ25" s="65" t="s">
        <v>326</v>
      </c>
      <c r="BA25" s="65" t="s">
        <v>327</v>
      </c>
      <c r="BB25" s="65" t="s">
        <v>328</v>
      </c>
      <c r="BC25" s="65" t="s">
        <v>324</v>
      </c>
      <c r="BE25" s="65"/>
      <c r="BF25" s="65" t="s">
        <v>325</v>
      </c>
      <c r="BG25" s="65" t="s">
        <v>326</v>
      </c>
      <c r="BH25" s="65" t="s">
        <v>327</v>
      </c>
      <c r="BI25" s="65" t="s">
        <v>328</v>
      </c>
      <c r="BJ25" s="65" t="s">
        <v>324</v>
      </c>
    </row>
    <row r="26" spans="1:62">
      <c r="A26" s="65" t="s">
        <v>8</v>
      </c>
      <c r="B26" s="65">
        <v>110</v>
      </c>
      <c r="C26" s="65">
        <v>140</v>
      </c>
      <c r="D26" s="65">
        <v>0</v>
      </c>
      <c r="E26" s="65">
        <v>2000</v>
      </c>
      <c r="F26" s="65">
        <v>104.65627000000001</v>
      </c>
      <c r="H26" s="65" t="s">
        <v>9</v>
      </c>
      <c r="I26" s="65">
        <v>1.2</v>
      </c>
      <c r="J26" s="65">
        <v>1.5</v>
      </c>
      <c r="K26" s="65">
        <v>0</v>
      </c>
      <c r="L26" s="65">
        <v>0</v>
      </c>
      <c r="M26" s="65">
        <v>0.72513764999999997</v>
      </c>
      <c r="O26" s="65" t="s">
        <v>10</v>
      </c>
      <c r="P26" s="65">
        <v>1.4</v>
      </c>
      <c r="Q26" s="65">
        <v>1.7</v>
      </c>
      <c r="R26" s="65">
        <v>0</v>
      </c>
      <c r="S26" s="65">
        <v>0</v>
      </c>
      <c r="T26" s="65">
        <v>0.55958280000000005</v>
      </c>
      <c r="V26" s="65" t="s">
        <v>11</v>
      </c>
      <c r="W26" s="65">
        <v>13</v>
      </c>
      <c r="X26" s="65">
        <v>17</v>
      </c>
      <c r="Y26" s="65">
        <v>0</v>
      </c>
      <c r="Z26" s="65">
        <v>35</v>
      </c>
      <c r="AA26" s="65">
        <v>7.2945323000000002</v>
      </c>
      <c r="AC26" s="65" t="s">
        <v>12</v>
      </c>
      <c r="AD26" s="65">
        <v>1.9</v>
      </c>
      <c r="AE26" s="65">
        <v>2.2000000000000002</v>
      </c>
      <c r="AF26" s="65">
        <v>0</v>
      </c>
      <c r="AG26" s="65">
        <v>100</v>
      </c>
      <c r="AH26" s="65">
        <v>1.2989107</v>
      </c>
      <c r="AJ26" s="65" t="s">
        <v>329</v>
      </c>
      <c r="AK26" s="65">
        <v>450</v>
      </c>
      <c r="AL26" s="65">
        <v>550</v>
      </c>
      <c r="AM26" s="65">
        <v>0</v>
      </c>
      <c r="AN26" s="65">
        <v>1000</v>
      </c>
      <c r="AO26" s="65">
        <v>292.30279999999999</v>
      </c>
      <c r="AQ26" s="65" t="s">
        <v>13</v>
      </c>
      <c r="AR26" s="65">
        <v>2.2999999999999998</v>
      </c>
      <c r="AS26" s="65">
        <v>2.8</v>
      </c>
      <c r="AT26" s="65">
        <v>0</v>
      </c>
      <c r="AU26" s="65">
        <v>0</v>
      </c>
      <c r="AV26" s="65">
        <v>3.6976833</v>
      </c>
      <c r="AX26" s="65" t="s">
        <v>14</v>
      </c>
      <c r="AY26" s="65">
        <v>0</v>
      </c>
      <c r="AZ26" s="65">
        <v>2</v>
      </c>
      <c r="BA26" s="65">
        <v>5</v>
      </c>
      <c r="BB26" s="65">
        <v>0</v>
      </c>
      <c r="BC26" s="65">
        <v>1.0659866</v>
      </c>
      <c r="BE26" s="65" t="s">
        <v>15</v>
      </c>
      <c r="BF26" s="65">
        <v>0</v>
      </c>
      <c r="BG26" s="65">
        <v>5</v>
      </c>
      <c r="BH26" s="65">
        <v>30</v>
      </c>
      <c r="BI26" s="65">
        <v>0</v>
      </c>
      <c r="BJ26" s="65">
        <v>3.8859330000000001</v>
      </c>
    </row>
    <row r="33" spans="1:68">
      <c r="A33" s="70" t="s">
        <v>330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3"/>
      <c r="BL33" s="63"/>
      <c r="BM33" s="63"/>
      <c r="BN33" s="63"/>
      <c r="BO33" s="63"/>
      <c r="BP33" s="63"/>
    </row>
    <row r="34" spans="1:68">
      <c r="A34" s="69" t="s">
        <v>331</v>
      </c>
      <c r="B34" s="69"/>
      <c r="C34" s="69"/>
      <c r="D34" s="69"/>
      <c r="E34" s="69"/>
      <c r="F34" s="69"/>
      <c r="H34" s="69" t="s">
        <v>332</v>
      </c>
      <c r="I34" s="69"/>
      <c r="J34" s="69"/>
      <c r="K34" s="69"/>
      <c r="L34" s="69"/>
      <c r="M34" s="69"/>
      <c r="O34" s="69" t="s">
        <v>333</v>
      </c>
      <c r="P34" s="69"/>
      <c r="Q34" s="69"/>
      <c r="R34" s="69"/>
      <c r="S34" s="69"/>
      <c r="T34" s="69"/>
      <c r="V34" s="69" t="s">
        <v>334</v>
      </c>
      <c r="W34" s="69"/>
      <c r="X34" s="69"/>
      <c r="Y34" s="69"/>
      <c r="Z34" s="69"/>
      <c r="AA34" s="69"/>
      <c r="AC34" s="69" t="s">
        <v>335</v>
      </c>
      <c r="AD34" s="69"/>
      <c r="AE34" s="69"/>
      <c r="AF34" s="69"/>
      <c r="AG34" s="69"/>
      <c r="AH34" s="69"/>
      <c r="AJ34" s="69" t="s">
        <v>336</v>
      </c>
      <c r="AK34" s="69"/>
      <c r="AL34" s="69"/>
      <c r="AM34" s="69"/>
      <c r="AN34" s="69"/>
      <c r="AO34" s="69"/>
    </row>
    <row r="35" spans="1:68">
      <c r="A35" s="65"/>
      <c r="B35" s="65" t="s">
        <v>337</v>
      </c>
      <c r="C35" s="65" t="s">
        <v>338</v>
      </c>
      <c r="D35" s="65" t="s">
        <v>339</v>
      </c>
      <c r="E35" s="65" t="s">
        <v>340</v>
      </c>
      <c r="F35" s="65" t="s">
        <v>341</v>
      </c>
      <c r="H35" s="65"/>
      <c r="I35" s="65" t="s">
        <v>337</v>
      </c>
      <c r="J35" s="65" t="s">
        <v>338</v>
      </c>
      <c r="K35" s="65" t="s">
        <v>339</v>
      </c>
      <c r="L35" s="65" t="s">
        <v>340</v>
      </c>
      <c r="M35" s="65" t="s">
        <v>341</v>
      </c>
      <c r="O35" s="65"/>
      <c r="P35" s="65" t="s">
        <v>337</v>
      </c>
      <c r="Q35" s="65" t="s">
        <v>338</v>
      </c>
      <c r="R35" s="65" t="s">
        <v>339</v>
      </c>
      <c r="S35" s="65" t="s">
        <v>340</v>
      </c>
      <c r="T35" s="65" t="s">
        <v>341</v>
      </c>
      <c r="V35" s="65"/>
      <c r="W35" s="65" t="s">
        <v>337</v>
      </c>
      <c r="X35" s="65" t="s">
        <v>338</v>
      </c>
      <c r="Y35" s="65" t="s">
        <v>339</v>
      </c>
      <c r="Z35" s="65" t="s">
        <v>340</v>
      </c>
      <c r="AA35" s="65" t="s">
        <v>341</v>
      </c>
      <c r="AC35" s="65"/>
      <c r="AD35" s="65" t="s">
        <v>337</v>
      </c>
      <c r="AE35" s="65" t="s">
        <v>338</v>
      </c>
      <c r="AF35" s="65" t="s">
        <v>339</v>
      </c>
      <c r="AG35" s="65" t="s">
        <v>340</v>
      </c>
      <c r="AH35" s="65" t="s">
        <v>341</v>
      </c>
      <c r="AJ35" s="65"/>
      <c r="AK35" s="65" t="s">
        <v>337</v>
      </c>
      <c r="AL35" s="65" t="s">
        <v>338</v>
      </c>
      <c r="AM35" s="65" t="s">
        <v>339</v>
      </c>
      <c r="AN35" s="65" t="s">
        <v>340</v>
      </c>
      <c r="AO35" s="65" t="s">
        <v>341</v>
      </c>
    </row>
    <row r="36" spans="1:68">
      <c r="A36" s="65" t="s">
        <v>17</v>
      </c>
      <c r="B36" s="65">
        <v>560</v>
      </c>
      <c r="C36" s="65">
        <v>800</v>
      </c>
      <c r="D36" s="65">
        <v>0</v>
      </c>
      <c r="E36" s="65">
        <v>2500</v>
      </c>
      <c r="F36" s="65">
        <v>244.30905000000001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473.66762999999997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2412.2379999999998</v>
      </c>
      <c r="V36" s="65" t="s">
        <v>20</v>
      </c>
      <c r="W36" s="65">
        <v>0</v>
      </c>
      <c r="X36" s="65">
        <v>0</v>
      </c>
      <c r="Y36" s="65">
        <v>3900</v>
      </c>
      <c r="Z36" s="65">
        <v>0</v>
      </c>
      <c r="AA36" s="65">
        <v>1607.2008000000001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92.322819999999993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63.709789999999998</v>
      </c>
    </row>
    <row r="43" spans="1:68">
      <c r="A43" s="70" t="s">
        <v>342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>
      <c r="A44" s="69" t="s">
        <v>343</v>
      </c>
      <c r="B44" s="69"/>
      <c r="C44" s="69"/>
      <c r="D44" s="69"/>
      <c r="E44" s="69"/>
      <c r="F44" s="69"/>
      <c r="H44" s="69" t="s">
        <v>344</v>
      </c>
      <c r="I44" s="69"/>
      <c r="J44" s="69"/>
      <c r="K44" s="69"/>
      <c r="L44" s="69"/>
      <c r="M44" s="69"/>
      <c r="O44" s="69" t="s">
        <v>345</v>
      </c>
      <c r="P44" s="69"/>
      <c r="Q44" s="69"/>
      <c r="R44" s="69"/>
      <c r="S44" s="69"/>
      <c r="T44" s="69"/>
      <c r="V44" s="69" t="s">
        <v>346</v>
      </c>
      <c r="W44" s="69"/>
      <c r="X44" s="69"/>
      <c r="Y44" s="69"/>
      <c r="Z44" s="69"/>
      <c r="AA44" s="69"/>
      <c r="AC44" s="69" t="s">
        <v>347</v>
      </c>
      <c r="AD44" s="69"/>
      <c r="AE44" s="69"/>
      <c r="AF44" s="69"/>
      <c r="AG44" s="69"/>
      <c r="AH44" s="69"/>
      <c r="AJ44" s="69" t="s">
        <v>348</v>
      </c>
      <c r="AK44" s="69"/>
      <c r="AL44" s="69"/>
      <c r="AM44" s="69"/>
      <c r="AN44" s="69"/>
      <c r="AO44" s="69"/>
      <c r="AQ44" s="69" t="s">
        <v>349</v>
      </c>
      <c r="AR44" s="69"/>
      <c r="AS44" s="69"/>
      <c r="AT44" s="69"/>
      <c r="AU44" s="69"/>
      <c r="AV44" s="69"/>
      <c r="AX44" s="69" t="s">
        <v>350</v>
      </c>
      <c r="AY44" s="69"/>
      <c r="AZ44" s="69"/>
      <c r="BA44" s="69"/>
      <c r="BB44" s="69"/>
      <c r="BC44" s="69"/>
      <c r="BE44" s="69" t="s">
        <v>351</v>
      </c>
      <c r="BF44" s="69"/>
      <c r="BG44" s="69"/>
      <c r="BH44" s="69"/>
      <c r="BI44" s="69"/>
      <c r="BJ44" s="69"/>
    </row>
    <row r="45" spans="1:68">
      <c r="A45" s="65"/>
      <c r="B45" s="65" t="s">
        <v>337</v>
      </c>
      <c r="C45" s="65" t="s">
        <v>338</v>
      </c>
      <c r="D45" s="65" t="s">
        <v>339</v>
      </c>
      <c r="E45" s="65" t="s">
        <v>340</v>
      </c>
      <c r="F45" s="65" t="s">
        <v>341</v>
      </c>
      <c r="H45" s="65"/>
      <c r="I45" s="65" t="s">
        <v>337</v>
      </c>
      <c r="J45" s="65" t="s">
        <v>338</v>
      </c>
      <c r="K45" s="65" t="s">
        <v>339</v>
      </c>
      <c r="L45" s="65" t="s">
        <v>340</v>
      </c>
      <c r="M45" s="65" t="s">
        <v>341</v>
      </c>
      <c r="O45" s="65"/>
      <c r="P45" s="65" t="s">
        <v>337</v>
      </c>
      <c r="Q45" s="65" t="s">
        <v>338</v>
      </c>
      <c r="R45" s="65" t="s">
        <v>339</v>
      </c>
      <c r="S45" s="65" t="s">
        <v>340</v>
      </c>
      <c r="T45" s="65" t="s">
        <v>341</v>
      </c>
      <c r="V45" s="65"/>
      <c r="W45" s="65" t="s">
        <v>337</v>
      </c>
      <c r="X45" s="65" t="s">
        <v>338</v>
      </c>
      <c r="Y45" s="65" t="s">
        <v>339</v>
      </c>
      <c r="Z45" s="65" t="s">
        <v>340</v>
      </c>
      <c r="AA45" s="65" t="s">
        <v>341</v>
      </c>
      <c r="AC45" s="65"/>
      <c r="AD45" s="65" t="s">
        <v>337</v>
      </c>
      <c r="AE45" s="65" t="s">
        <v>338</v>
      </c>
      <c r="AF45" s="65" t="s">
        <v>339</v>
      </c>
      <c r="AG45" s="65" t="s">
        <v>340</v>
      </c>
      <c r="AH45" s="65" t="s">
        <v>341</v>
      </c>
      <c r="AJ45" s="65"/>
      <c r="AK45" s="65" t="s">
        <v>337</v>
      </c>
      <c r="AL45" s="65" t="s">
        <v>338</v>
      </c>
      <c r="AM45" s="65" t="s">
        <v>339</v>
      </c>
      <c r="AN45" s="65" t="s">
        <v>340</v>
      </c>
      <c r="AO45" s="65" t="s">
        <v>341</v>
      </c>
      <c r="AQ45" s="65"/>
      <c r="AR45" s="65" t="s">
        <v>337</v>
      </c>
      <c r="AS45" s="65" t="s">
        <v>338</v>
      </c>
      <c r="AT45" s="65" t="s">
        <v>339</v>
      </c>
      <c r="AU45" s="65" t="s">
        <v>340</v>
      </c>
      <c r="AV45" s="65" t="s">
        <v>341</v>
      </c>
      <c r="AX45" s="65"/>
      <c r="AY45" s="65" t="s">
        <v>337</v>
      </c>
      <c r="AZ45" s="65" t="s">
        <v>338</v>
      </c>
      <c r="BA45" s="65" t="s">
        <v>339</v>
      </c>
      <c r="BB45" s="65" t="s">
        <v>340</v>
      </c>
      <c r="BC45" s="65" t="s">
        <v>341</v>
      </c>
      <c r="BE45" s="65"/>
      <c r="BF45" s="65" t="s">
        <v>337</v>
      </c>
      <c r="BG45" s="65" t="s">
        <v>338</v>
      </c>
      <c r="BH45" s="65" t="s">
        <v>339</v>
      </c>
      <c r="BI45" s="65" t="s">
        <v>340</v>
      </c>
      <c r="BJ45" s="65" t="s">
        <v>341</v>
      </c>
    </row>
    <row r="46" spans="1:68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6.5197495999999999</v>
      </c>
      <c r="H46" s="65" t="s">
        <v>24</v>
      </c>
      <c r="I46" s="65">
        <v>10</v>
      </c>
      <c r="J46" s="65">
        <v>12</v>
      </c>
      <c r="K46" s="65">
        <v>0</v>
      </c>
      <c r="L46" s="65">
        <v>35</v>
      </c>
      <c r="M46" s="65">
        <v>4.9836945999999998</v>
      </c>
      <c r="O46" s="65" t="s">
        <v>352</v>
      </c>
      <c r="P46" s="65">
        <v>970</v>
      </c>
      <c r="Q46" s="65">
        <v>800</v>
      </c>
      <c r="R46" s="65">
        <v>480</v>
      </c>
      <c r="S46" s="65">
        <v>10000</v>
      </c>
      <c r="T46" s="65">
        <v>645.4357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0.10960188999999999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1.3696965999999999</v>
      </c>
      <c r="AJ46" s="65" t="s">
        <v>26</v>
      </c>
      <c r="AK46" s="65">
        <v>225</v>
      </c>
      <c r="AL46" s="65">
        <v>340</v>
      </c>
      <c r="AM46" s="65">
        <v>0</v>
      </c>
      <c r="AN46" s="65">
        <v>2400</v>
      </c>
      <c r="AO46" s="65">
        <v>88.160110000000003</v>
      </c>
      <c r="AQ46" s="65" t="s">
        <v>27</v>
      </c>
      <c r="AR46" s="65">
        <v>59</v>
      </c>
      <c r="AS46" s="65">
        <v>70</v>
      </c>
      <c r="AT46" s="65">
        <v>0</v>
      </c>
      <c r="AU46" s="65">
        <v>400</v>
      </c>
      <c r="AV46" s="65">
        <v>26.852633999999998</v>
      </c>
      <c r="AX46" s="65" t="s">
        <v>353</v>
      </c>
      <c r="AY46" s="65"/>
      <c r="AZ46" s="65"/>
      <c r="BA46" s="65"/>
      <c r="BB46" s="65"/>
      <c r="BC46" s="65"/>
      <c r="BE46" s="65" t="s">
        <v>354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/>
  <sheetData>
    <row r="1" spans="1:11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0" customFormat="1">
      <c r="A2" s="60" t="s">
        <v>281</v>
      </c>
      <c r="B2" s="60" t="s">
        <v>282</v>
      </c>
      <c r="C2" s="60" t="s">
        <v>283</v>
      </c>
      <c r="D2" s="60">
        <v>66</v>
      </c>
      <c r="E2" s="60">
        <v>737.81330000000003</v>
      </c>
      <c r="F2" s="60">
        <v>122.09363999999999</v>
      </c>
      <c r="G2" s="60">
        <v>15.231553</v>
      </c>
      <c r="H2" s="60">
        <v>7.3949965999999998</v>
      </c>
      <c r="I2" s="60">
        <v>7.8365564000000001</v>
      </c>
      <c r="J2" s="60">
        <v>26.11993</v>
      </c>
      <c r="K2" s="60">
        <v>12.753095</v>
      </c>
      <c r="L2" s="60">
        <v>13.366837</v>
      </c>
      <c r="M2" s="60">
        <v>11.834301</v>
      </c>
      <c r="N2" s="60">
        <v>1.2809683000000001</v>
      </c>
      <c r="O2" s="60">
        <v>6.6767383000000002</v>
      </c>
      <c r="P2" s="60">
        <v>573.63509999999997</v>
      </c>
      <c r="Q2" s="60">
        <v>11.290687999999999</v>
      </c>
      <c r="R2" s="60">
        <v>265.44396999999998</v>
      </c>
      <c r="S2" s="60">
        <v>49.692</v>
      </c>
      <c r="T2" s="60">
        <v>2589.0239999999999</v>
      </c>
      <c r="U2" s="60">
        <v>1.2805021000000001</v>
      </c>
      <c r="V2" s="60">
        <v>9.6251370000000005</v>
      </c>
      <c r="W2" s="60">
        <v>135.24132</v>
      </c>
      <c r="X2" s="60">
        <v>104.65627000000001</v>
      </c>
      <c r="Y2" s="60">
        <v>0.72513764999999997</v>
      </c>
      <c r="Z2" s="60">
        <v>0.55958280000000005</v>
      </c>
      <c r="AA2" s="60">
        <v>7.2945323000000002</v>
      </c>
      <c r="AB2" s="60">
        <v>1.2989107</v>
      </c>
      <c r="AC2" s="60">
        <v>292.30279999999999</v>
      </c>
      <c r="AD2" s="60">
        <v>3.6976833</v>
      </c>
      <c r="AE2" s="60">
        <v>1.0659866</v>
      </c>
      <c r="AF2" s="60">
        <v>3.8859330000000001</v>
      </c>
      <c r="AG2" s="60">
        <v>244.30905000000001</v>
      </c>
      <c r="AH2" s="60">
        <v>132.23845</v>
      </c>
      <c r="AI2" s="60">
        <v>112.0706</v>
      </c>
      <c r="AJ2" s="60">
        <v>473.66762999999997</v>
      </c>
      <c r="AK2" s="60">
        <v>2412.2379999999998</v>
      </c>
      <c r="AL2" s="60">
        <v>92.322819999999993</v>
      </c>
      <c r="AM2" s="60">
        <v>1607.2008000000001</v>
      </c>
      <c r="AN2" s="60">
        <v>63.709789999999998</v>
      </c>
      <c r="AO2" s="60">
        <v>6.5197495999999999</v>
      </c>
      <c r="AP2" s="60">
        <v>5.0187726000000001</v>
      </c>
      <c r="AQ2" s="60">
        <v>1.5009768000000001</v>
      </c>
      <c r="AR2" s="60">
        <v>4.9836945999999998</v>
      </c>
      <c r="AS2" s="60">
        <v>645.4357</v>
      </c>
      <c r="AT2" s="60">
        <v>0.10960188999999999</v>
      </c>
      <c r="AU2" s="60">
        <v>1.3696965999999999</v>
      </c>
      <c r="AV2" s="60">
        <v>88.160110000000003</v>
      </c>
      <c r="AW2" s="60">
        <v>26.852633999999998</v>
      </c>
      <c r="AX2" s="60">
        <v>4.1473999999999997E-2</v>
      </c>
      <c r="AY2" s="60">
        <v>0.45952836000000002</v>
      </c>
      <c r="AZ2" s="60">
        <v>81.265975999999995</v>
      </c>
      <c r="BA2" s="60">
        <v>16.031140000000001</v>
      </c>
      <c r="BB2" s="60">
        <v>5.2194649999999996</v>
      </c>
      <c r="BC2" s="60">
        <v>5.8909719999999997</v>
      </c>
      <c r="BD2" s="60">
        <v>4.9073386000000001</v>
      </c>
      <c r="BE2" s="60">
        <v>0.21654280000000001</v>
      </c>
      <c r="BF2" s="60">
        <v>1.4130087</v>
      </c>
      <c r="BG2" s="60">
        <v>1.3877448000000001E-2</v>
      </c>
      <c r="BH2" s="60">
        <v>1.7150176999999999E-2</v>
      </c>
      <c r="BI2" s="60">
        <v>1.2156823000000001E-2</v>
      </c>
      <c r="BJ2" s="60">
        <v>3.6471322E-2</v>
      </c>
      <c r="BK2" s="60">
        <v>1.067496E-3</v>
      </c>
      <c r="BL2" s="60">
        <v>0.17975467000000001</v>
      </c>
      <c r="BM2" s="60">
        <v>2.2051964000000002</v>
      </c>
      <c r="BN2" s="60">
        <v>0.62250245000000004</v>
      </c>
      <c r="BO2" s="60">
        <v>27.769521999999998</v>
      </c>
      <c r="BP2" s="60">
        <v>6.0572762000000004</v>
      </c>
      <c r="BQ2" s="60">
        <v>8.9901689999999999</v>
      </c>
      <c r="BR2" s="60">
        <v>30.421972</v>
      </c>
      <c r="BS2" s="60">
        <v>5.883451</v>
      </c>
      <c r="BT2" s="60">
        <v>7.1508159999999998</v>
      </c>
      <c r="BU2" s="60">
        <v>1.8941354000000001E-2</v>
      </c>
      <c r="BV2" s="60">
        <v>4.5422096000000002E-2</v>
      </c>
      <c r="BW2" s="60">
        <v>0.46469159999999998</v>
      </c>
      <c r="BX2" s="60">
        <v>0.56901020000000002</v>
      </c>
      <c r="BY2" s="60">
        <v>4.3987329999999998E-2</v>
      </c>
      <c r="BZ2" s="60">
        <v>4.2933743999999999E-4</v>
      </c>
      <c r="CA2" s="60">
        <v>0.15153262000000001</v>
      </c>
      <c r="CB2" s="60">
        <v>2.9823814000000001E-2</v>
      </c>
      <c r="CC2" s="60">
        <v>1.7767787E-2</v>
      </c>
      <c r="CD2" s="60">
        <v>0.72561509999999996</v>
      </c>
      <c r="CE2" s="60">
        <v>1.47306295E-2</v>
      </c>
      <c r="CF2" s="60">
        <v>6.5266660000000004E-2</v>
      </c>
      <c r="CG2" s="60">
        <v>0</v>
      </c>
      <c r="CH2" s="60">
        <v>2.4326999999999999E-4</v>
      </c>
      <c r="CI2" s="60">
        <v>0</v>
      </c>
      <c r="CJ2" s="60">
        <v>1.6090545999999999</v>
      </c>
      <c r="CK2" s="60">
        <v>3.0842612000000001E-3</v>
      </c>
      <c r="CL2" s="60">
        <v>0.17173693000000001</v>
      </c>
      <c r="CM2" s="60">
        <v>1.951965</v>
      </c>
      <c r="CN2" s="60">
        <v>832.42970000000003</v>
      </c>
      <c r="CO2" s="60">
        <v>1496.5673999999999</v>
      </c>
      <c r="CP2" s="60">
        <v>1019.77856</v>
      </c>
      <c r="CQ2" s="60">
        <v>363.80880000000002</v>
      </c>
      <c r="CR2" s="60">
        <v>170.31145000000001</v>
      </c>
      <c r="CS2" s="60">
        <v>163.83070000000001</v>
      </c>
      <c r="CT2" s="60">
        <v>833.06903</v>
      </c>
      <c r="CU2" s="60">
        <v>554.89359999999999</v>
      </c>
      <c r="CV2" s="60">
        <v>497.96210000000002</v>
      </c>
      <c r="CW2" s="60">
        <v>638.76589999999999</v>
      </c>
      <c r="CX2" s="60">
        <v>176.85718</v>
      </c>
      <c r="CY2" s="60">
        <v>1047.0094999999999</v>
      </c>
      <c r="CZ2" s="60">
        <v>559.74040000000002</v>
      </c>
      <c r="DA2" s="60">
        <v>1218.8698999999999</v>
      </c>
      <c r="DB2" s="60">
        <v>1174.7067</v>
      </c>
      <c r="DC2" s="60">
        <v>1794.586</v>
      </c>
      <c r="DD2" s="60">
        <v>2838.5641999999998</v>
      </c>
      <c r="DE2" s="60">
        <v>641.64020000000005</v>
      </c>
      <c r="DF2" s="60">
        <v>1241.4005999999999</v>
      </c>
      <c r="DG2" s="60">
        <v>681.86670000000004</v>
      </c>
      <c r="DH2" s="60">
        <v>42.052306999999999</v>
      </c>
      <c r="DI2" s="60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16.031140000000001</v>
      </c>
      <c r="B6">
        <f>BB2</f>
        <v>5.2194649999999996</v>
      </c>
      <c r="C6">
        <f>BC2</f>
        <v>5.8909719999999997</v>
      </c>
      <c r="D6">
        <f>BD2</f>
        <v>4.9073386000000001</v>
      </c>
    </row>
    <row r="7" spans="1:113">
      <c r="B7">
        <f>ROUND(B6/MAX($B$6,$C$6,$D$6),1)</f>
        <v>0.9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I10" sqref="I10"/>
    </sheetView>
  </sheetViews>
  <sheetFormatPr defaultRowHeight="16.5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>
      <c r="A2" s="54" t="s">
        <v>255</v>
      </c>
      <c r="B2" s="55">
        <v>20018</v>
      </c>
      <c r="C2" s="56">
        <f ca="1">YEAR(TODAY())-YEAR(B2)+IF(TODAY()&gt;=DATE(YEAR(TODAY()),MONTH(B2),DAY(B2)),0,-1)</f>
        <v>66</v>
      </c>
      <c r="E2" s="52">
        <v>156</v>
      </c>
      <c r="F2" s="53" t="s">
        <v>39</v>
      </c>
      <c r="G2" s="52">
        <v>64.3</v>
      </c>
      <c r="H2" s="51" t="s">
        <v>41</v>
      </c>
      <c r="I2" s="72">
        <f>ROUND(G3/E3^2,1)</f>
        <v>26.4</v>
      </c>
    </row>
    <row r="3" spans="1:9">
      <c r="E3" s="51">
        <f>E2/100</f>
        <v>1.56</v>
      </c>
      <c r="F3" s="51" t="s">
        <v>40</v>
      </c>
      <c r="G3" s="51">
        <f>G2</f>
        <v>64.3</v>
      </c>
      <c r="H3" s="51" t="s">
        <v>41</v>
      </c>
      <c r="I3" s="72"/>
    </row>
    <row r="4" spans="1:9">
      <c r="A4" t="s">
        <v>273</v>
      </c>
    </row>
    <row r="5" spans="1:9">
      <c r="B5" s="64">
        <v>44133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12" sqref="P112"/>
    </sheetView>
  </sheetViews>
  <sheetFormatPr defaultRowHeight="16.5"/>
  <cols>
    <col min="5" max="6" width="9" customWidth="1"/>
  </cols>
  <sheetData>
    <row r="1" spans="1:14" ht="41.25" customHeight="1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>
      <c r="E2" s="74" t="str">
        <f>'DRIs DATA'!B1</f>
        <v>(설문지 : FFQ 95문항 설문지, 사용자 : 김영엽, ID : H1900468)</v>
      </c>
      <c r="F2" s="74"/>
      <c r="G2" s="74"/>
      <c r="H2" s="74"/>
      <c r="I2" s="74"/>
      <c r="J2" s="74"/>
    </row>
    <row r="3" spans="1:14" ht="8.1" customHeight="1"/>
    <row r="4" spans="1:14">
      <c r="K4" t="s">
        <v>2</v>
      </c>
      <c r="L4" t="str">
        <f>'DRIs DATA'!H1</f>
        <v>2020년 12월 31일 10:42:40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6" customFormat="1"/>
    <row r="70" spans="1:14" s="46" customFormat="1"/>
    <row r="71" spans="1:14" ht="26.25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L96" sqref="L96:T101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>
      <c r="C10" s="152" t="s">
        <v>30</v>
      </c>
      <c r="D10" s="152"/>
      <c r="E10" s="153"/>
      <c r="F10" s="156">
        <f>'개인정보 및 신체계측 입력'!B5</f>
        <v>44133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>
      <c r="C12" s="152" t="s">
        <v>32</v>
      </c>
      <c r="D12" s="152"/>
      <c r="E12" s="153"/>
      <c r="F12" s="137">
        <f ca="1">'개인정보 및 신체계측 입력'!C2</f>
        <v>66</v>
      </c>
      <c r="G12" s="137"/>
      <c r="H12" s="137"/>
      <c r="I12" s="137"/>
      <c r="K12" s="128">
        <f>'개인정보 및 신체계측 입력'!E2</f>
        <v>156</v>
      </c>
      <c r="L12" s="129"/>
      <c r="M12" s="122">
        <f>'개인정보 및 신체계측 입력'!G2</f>
        <v>64.3</v>
      </c>
      <c r="N12" s="123"/>
      <c r="O12" s="118" t="s">
        <v>271</v>
      </c>
      <c r="P12" s="112"/>
      <c r="Q12" s="115">
        <f>'개인정보 및 신체계측 입력'!I2</f>
        <v>26.4</v>
      </c>
      <c r="R12" s="115"/>
      <c r="S12" s="115"/>
    </row>
    <row r="13" spans="1:19" ht="18" customHeight="1" thickBot="1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>
      <c r="C14" s="154" t="s">
        <v>31</v>
      </c>
      <c r="D14" s="154"/>
      <c r="E14" s="155"/>
      <c r="F14" s="116" t="str">
        <f>MID('DRIs DATA'!B1,28,3)</f>
        <v>김영엽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74.7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9.3190000000000008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15.981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0.8</v>
      </c>
      <c r="P69" s="151"/>
      <c r="Q69" s="37" t="s">
        <v>54</v>
      </c>
      <c r="R69" s="35"/>
      <c r="S69" s="35"/>
      <c r="T69" s="6"/>
    </row>
    <row r="70" spans="2:21" ht="18" customHeight="1" thickBot="1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7.4</v>
      </c>
      <c r="L72" s="36" t="s">
        <v>53</v>
      </c>
      <c r="M72" s="36">
        <f>ROUND('DRIs DATA'!K8,1)</f>
        <v>10.8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>
      <c r="B94" s="89" t="s">
        <v>171</v>
      </c>
      <c r="C94" s="87"/>
      <c r="D94" s="87"/>
      <c r="E94" s="87"/>
      <c r="F94" s="90">
        <f>ROUND('DRIs DATA'!F16/'DRIs DATA'!C16*100,2)</f>
        <v>35.39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80.209999999999994</v>
      </c>
      <c r="R94" s="87" t="s">
        <v>167</v>
      </c>
      <c r="S94" s="87"/>
      <c r="T94" s="88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>
      <c r="B121" s="43" t="s">
        <v>171</v>
      </c>
      <c r="C121" s="16"/>
      <c r="D121" s="16"/>
      <c r="E121" s="15"/>
      <c r="F121" s="90">
        <f>ROUND('DRIs DATA'!F26/'DRIs DATA'!C26*100,2)</f>
        <v>104.66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86.59</v>
      </c>
      <c r="R121" s="87" t="s">
        <v>166</v>
      </c>
      <c r="S121" s="87"/>
      <c r="T121" s="88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>
      <c r="B172" s="42" t="s">
        <v>171</v>
      </c>
      <c r="C172" s="20"/>
      <c r="D172" s="20"/>
      <c r="E172" s="6"/>
      <c r="F172" s="90">
        <f>ROUND('DRIs DATA'!F36/'DRIs DATA'!C36*100,2)</f>
        <v>30.54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160.82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>
      <c r="B197" s="42" t="s">
        <v>171</v>
      </c>
      <c r="C197" s="20"/>
      <c r="D197" s="20"/>
      <c r="E197" s="6"/>
      <c r="F197" s="90">
        <f>ROUND('DRIs DATA'!F46/'DRIs DATA'!C46*100,2)</f>
        <v>65.2</v>
      </c>
      <c r="G197" s="90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>
      <c r="K205" s="10"/>
    </row>
    <row r="206" spans="2:20" ht="18" customHeight="1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1940</v>
      </c>
      <c r="J209" s="6" t="s">
        <v>189</v>
      </c>
      <c r="K209" s="6"/>
      <c r="L209" s="6"/>
      <c r="M209" s="6"/>
      <c r="N209" s="6"/>
    </row>
    <row r="210" spans="2:14" ht="18" customHeight="1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2020-07-30T01:21:07Z</cp:lastPrinted>
  <dcterms:created xsi:type="dcterms:W3CDTF">2015-06-13T08:19:18Z</dcterms:created>
  <dcterms:modified xsi:type="dcterms:W3CDTF">2020-12-31T04:27:12Z</dcterms:modified>
</cp:coreProperties>
</file>