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440" windowHeight="12330" tabRatio="873" activeTab="2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<sst xmlns="http://schemas.openxmlformats.org/spreadsheetml/2006/main" count="692" uniqueCount="339">
  <si>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</si>
  <si>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</si>
  <si>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</si>
  <si>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</si>
  <si>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</si>
  <si>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</si>
  <si>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</si>
  <si>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</si>
  <si>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</si>
  <si>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</si>
  <si>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</si>
  <si>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</si>
  <si>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</si>
  <si>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</si>
  <si>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</si>
  <si>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</si>
  <si>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</si>
  <si>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</si>
  <si>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</si>
  <si>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</si>
  <si>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</si>
  <si>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</si>
  <si>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</si>
  <si>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</si>
  <si>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</si>
  <si>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</si>
  <si>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</si>
  <si>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</si>
  <si>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</si>
  <si>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</si>
  <si>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</si>
  <si>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</si>
  <si>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</si>
  <si>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</si>
  <si>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</si>
  <si>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</si>
  <si>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</si>
  <si>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</si>
  <si>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</si>
  <si>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</si>
  <si>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</si>
  <si>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</si>
  <si>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</si>
  <si>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</si>
  <si>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</si>
  <si>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</si>
  <si>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</si>
  <si>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</si>
  <si>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</si>
  <si>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</si>
  <si>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</si>
  <si>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</si>
  <si>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</si>
  <si>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</si>
  <si>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</si>
  <si>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</si>
  <si>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</si>
  <si>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</si>
  <si>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</si>
  <si>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</si>
  <si>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</si>
  <si>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</si>
  <si>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</si>
  <si>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</si>
  <si>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</si>
  <si>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</si>
  <si>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</si>
  <si>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</si>
  <si>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</si>
  <si>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</si>
  <si>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</si>
  <si>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</si>
  <si>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</si>
  <si>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</si>
  <si>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</si>
  <si>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</si>
  <si>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</si>
  <si>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</si>
  <si>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</si>
  <si>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</si>
  <si>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</si>
  <si>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</si>
  <si>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</si>
  <si>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</si>
  <si>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</si>
  <si>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</si>
  <si>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</si>
  <si>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</si>
  <si>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</si>
  <si>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</si>
  <si>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</si>
  <si>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</si>
  <si>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</si>
  <si>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</si>
  <si>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</si>
  <si>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</si>
  <si>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</si>
  <si>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</si>
  <si>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</si>
  <si>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</si>
  <si>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</si>
  <si>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</si>
  <si>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</si>
  <si>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</si>
  <si>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</si>
  <si>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</si>
  <si>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</si>
  <si>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</si>
  <si>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</si>
  <si>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</si>
  <si>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</si>
  <si>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</si>
  <si>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</si>
  <si>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</si>
  <si>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</si>
  <si>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</si>
  <si>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</si>
  <si>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</si>
  <si>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</si>
  <si>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</si>
  <si>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</si>
  <si>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</si>
  <si>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</si>
  <si>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</si>
  <si>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</si>
  <si>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</si>
  <si>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</si>
  <si>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</si>
  <si>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</si>
  <si>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</si>
  <si>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</si>
  <si>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</si>
  <si>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</si>
  <si>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</si>
  <si>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</si>
  <si>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</si>
  <si>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</si>
  <si>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</si>
  <si>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</si>
  <si>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</si>
  <si>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</si>
  <si>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</si>
  <si>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</si>
  <si>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</si>
  <si>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</si>
  <si>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</si>
  <si>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</si>
  <si>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</si>
  <si>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</si>
  <si>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</si>
  <si>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</si>
  <si>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</si>
  <si>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</si>
  <si>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</si>
  <si>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</si>
  <si>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</si>
  <si>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</si>
  <si>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</si>
  <si>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</si>
  <si>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</si>
  <si>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</si>
  <si>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</si>
  <si>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</si>
  <si>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</si>
  <si>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</si>
  <si>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</si>
  <si>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</si>
  <si>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</si>
  <si>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</si>
  <si>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</si>
  <si>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</si>
  <si>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</si>
  <si>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</si>
  <si>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</si>
  <si>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</si>
  <si>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</si>
  <si>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</si>
  <si>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</si>
  <si>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</si>
  <si>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</si>
  <si>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</si>
  <si>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</si>
  <si>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</si>
  <si>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</si>
  <si>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</si>
  <si>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</si>
  <si>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</si>
  <si>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</si>
  <si>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</si>
  <si>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</si>
  <si>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</si>
  <si>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</si>
  <si>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</si>
  <si>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</si>
  <si>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</si>
  <si>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</si>
  <si>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</si>
  <si>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</si>
  <si>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</si>
  <si>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</si>
  <si>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</si>
  <si>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</si>
  <si>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</si>
  <si>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</si>
  <si>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</si>
  <si>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</si>
  <si>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</si>
  <si>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</si>
  <si>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</si>
  <si>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</si>
  <si>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</si>
  <si>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</si>
  <si>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</si>
  <si>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</si>
  <si>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</si>
  <si>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</si>
  <si>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</si>
  <si>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</si>
  <si>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</si>
  <si>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</si>
  <si>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</si>
  <si>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</si>
  <si>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</si>
  <si>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</si>
  <si>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</si>
  <si>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</si>
  <si>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</si>
  <si>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</si>
  <si>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</si>
  <si>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</si>
  <si>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</si>
  <si>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</si>
  <si>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</si>
  <si>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</si>
  <si>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</si>
  <si>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</si>
  <si>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</si>
  <si>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</si>
  <si>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</si>
  <si>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</si>
  <si>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</si>
  <si>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</si>
  <si>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</si>
  <si>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</si>
  <si>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</si>
  <si>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</si>
  <si>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</si>
  <si>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</si>
  <si>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</si>
  <si>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</si>
  <si>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</si>
  <si>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</si>
  <si>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</si>
  <si>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</si>
  <si>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</si>
  <si>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</si>
  <si>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</si>
  <si>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</si>
  <si>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</si>
  <si>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</si>
  <si>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</si>
  <si>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</si>
  <si>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</si>
  <si>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</si>
  <si>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</si>
  <si>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</si>
  <si>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</si>
  <si>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</si>
  <si>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</si>
  <si>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</si>
  <si>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</si>
  <si>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</si>
  <si>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</si>
  <si>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</si>
  <si>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</si>
  <si>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</si>
  <si>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출력시각</t>
    <phoneticPr fontId="1" type="noConversion"/>
  </si>
  <si>
    <t>에너지(kcal)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</si>
  <si>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</si>
  <si>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</si>
  <si>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</si>
  <si>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</si>
  <si>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</si>
  <si>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</si>
  <si>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</si>
  <si>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</si>
  <si>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</si>
  <si>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</si>
  <si>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</si>
  <si>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</si>
  <si>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</si>
  <si>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칼슘</t>
    <phoneticPr fontId="1" type="noConversion"/>
  </si>
  <si>
    <t>칼륨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</si>
  <si>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</si>
  <si>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</si>
  <si>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</si>
  <si>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</si>
  <si>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</si>
  <si>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</si>
  <si>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</si>
  <si>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</si>
  <si>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</si>
  <si>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</si>
  <si>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식이섬유</t>
    <phoneticPr fontId="1" type="noConversion"/>
  </si>
  <si>
    <t>필요추정량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</si>
  <si>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</si>
  <si>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</si>
  <si>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</si>
  <si>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</si>
  <si>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</si>
  <si>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수용성 비타민</t>
    <phoneticPr fontId="1" type="noConversion"/>
  </si>
  <si>
    <t>비타민C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</si>
  <si>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</si>
  <si>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</si>
  <si>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</si>
  <si>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구리</t>
    <phoneticPr fontId="1" type="noConversion"/>
  </si>
  <si>
    <t>정보</t>
    <phoneticPr fontId="1" type="noConversion"/>
  </si>
  <si>
    <t>(설문지 : FFQ 95문항 설문지, 사용자 : 박선희, ID : H1900472)</t>
  </si>
  <si>
    <t>2020년 12월 31일 10:46:24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</si>
  <si>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</si>
  <si>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</si>
  <si>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</si>
  <si>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</si>
  <si>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평균필요량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</si>
  <si>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</si>
  <si>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</si>
  <si>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</si>
  <si>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비타민A(μg RAE/일)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</si>
  <si>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</si>
  <si>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</si>
  <si>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</si>
  <si>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나트륨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</si>
  <si>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</si>
  <si>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</si>
  <si>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</si>
  <si>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</si>
  <si>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</si>
  <si>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H1900472</t>
  </si>
  <si>
    <t>박선희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</si>
</sst>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94.535690000000002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369408"/>
        <c:axId val="214370944"/>
      </c:barChart>
      <c:catAx>
        <c:axId val="21436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370944"/>
        <c:crosses val="autoZero"/>
        <c:auto val="1"/>
        <c:lblAlgn val="ctr"/>
        <c:lblOffset val="100"/>
        <c:noMultiLvlLbl val="0"/>
      </c:catAx>
      <c:valAx>
        <c:axId val="214370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36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4.7714840000000001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792128"/>
        <c:axId val="219793664"/>
      </c:barChart>
      <c:catAx>
        <c:axId val="21979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793664"/>
        <c:crosses val="autoZero"/>
        <c:auto val="1"/>
        <c:lblAlgn val="ctr"/>
        <c:lblOffset val="100"/>
        <c:noMultiLvlLbl val="0"/>
      </c:catAx>
      <c:valAx>
        <c:axId val="219793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79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6.2409863000000003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886720"/>
        <c:axId val="219888256"/>
      </c:barChart>
      <c:catAx>
        <c:axId val="21988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888256"/>
        <c:crosses val="autoZero"/>
        <c:auto val="1"/>
        <c:lblAlgn val="ctr"/>
        <c:lblOffset val="100"/>
        <c:noMultiLvlLbl val="0"/>
      </c:catAx>
      <c:valAx>
        <c:axId val="21988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88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1772.7457999999999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928064"/>
        <c:axId val="219929600"/>
      </c:barChart>
      <c:catAx>
        <c:axId val="21992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929600"/>
        <c:crosses val="autoZero"/>
        <c:auto val="1"/>
        <c:lblAlgn val="ctr"/>
        <c:lblOffset val="100"/>
        <c:noMultiLvlLbl val="0"/>
      </c:catAx>
      <c:valAx>
        <c:axId val="21992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92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5028.8289999999997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3618944"/>
        <c:axId val="223620480"/>
      </c:barChart>
      <c:catAx>
        <c:axId val="22361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3620480"/>
        <c:crosses val="autoZero"/>
        <c:auto val="1"/>
        <c:lblAlgn val="ctr"/>
        <c:lblOffset val="100"/>
        <c:noMultiLvlLbl val="0"/>
      </c:catAx>
      <c:valAx>
        <c:axId val="2236204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36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325.86862000000002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3659520"/>
        <c:axId val="223661056"/>
      </c:barChart>
      <c:catAx>
        <c:axId val="22365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3661056"/>
        <c:crosses val="autoZero"/>
        <c:auto val="1"/>
        <c:lblAlgn val="ctr"/>
        <c:lblOffset val="100"/>
        <c:noMultiLvlLbl val="0"/>
      </c:catAx>
      <c:valAx>
        <c:axId val="22366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36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184.07306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4167040"/>
        <c:axId val="224168576"/>
      </c:barChart>
      <c:catAx>
        <c:axId val="22416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4168576"/>
        <c:crosses val="autoZero"/>
        <c:auto val="1"/>
        <c:lblAlgn val="ctr"/>
        <c:lblOffset val="100"/>
        <c:noMultiLvlLbl val="0"/>
      </c:catAx>
      <c:valAx>
        <c:axId val="22416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41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13.910226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4469760"/>
        <c:axId val="224471296"/>
      </c:barChart>
      <c:catAx>
        <c:axId val="22446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4471296"/>
        <c:crosses val="autoZero"/>
        <c:auto val="1"/>
        <c:lblAlgn val="ctr"/>
        <c:lblOffset val="100"/>
        <c:noMultiLvlLbl val="0"/>
      </c:catAx>
      <c:valAx>
        <c:axId val="224471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446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2410.0871999999999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4506240"/>
        <c:axId val="224507776"/>
      </c:barChart>
      <c:catAx>
        <c:axId val="22450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4507776"/>
        <c:crosses val="autoZero"/>
        <c:auto val="1"/>
        <c:lblAlgn val="ctr"/>
        <c:lblOffset val="100"/>
        <c:noMultiLvlLbl val="0"/>
      </c:catAx>
      <c:valAx>
        <c:axId val="2245077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450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0.30586862999999997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4897408"/>
        <c:axId val="234898944"/>
      </c:barChart>
      <c:catAx>
        <c:axId val="234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898944"/>
        <c:crosses val="autoZero"/>
        <c:auto val="1"/>
        <c:lblAlgn val="ctr"/>
        <c:lblOffset val="100"/>
        <c:noMultiLvlLbl val="0"/>
      </c:catAx>
      <c:valAx>
        <c:axId val="23489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4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4.2734949999999996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4954112"/>
        <c:axId val="235000960"/>
      </c:barChart>
      <c:catAx>
        <c:axId val="23495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000960"/>
        <c:crosses val="autoZero"/>
        <c:auto val="1"/>
        <c:lblAlgn val="ctr"/>
        <c:lblOffset val="100"/>
        <c:noMultiLvlLbl val="0"/>
      </c:catAx>
      <c:valAx>
        <c:axId val="23500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495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36.851370000000003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427136"/>
        <c:axId val="214428672"/>
      </c:barChart>
      <c:catAx>
        <c:axId val="21442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428672"/>
        <c:crosses val="autoZero"/>
        <c:auto val="1"/>
        <c:lblAlgn val="ctr"/>
        <c:lblOffset val="100"/>
        <c:noMultiLvlLbl val="0"/>
      </c:catAx>
      <c:valAx>
        <c:axId val="214428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42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170.19640000000001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5035648"/>
        <c:axId val="235045632"/>
      </c:barChart>
      <c:catAx>
        <c:axId val="23503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045632"/>
        <c:crosses val="autoZero"/>
        <c:auto val="1"/>
        <c:lblAlgn val="ctr"/>
        <c:lblOffset val="100"/>
        <c:noMultiLvlLbl val="0"/>
      </c:catAx>
      <c:valAx>
        <c:axId val="235045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50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124.74811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5097088"/>
        <c:axId val="235127552"/>
      </c:barChart>
      <c:catAx>
        <c:axId val="23509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127552"/>
        <c:crosses val="autoZero"/>
        <c:auto val="1"/>
        <c:lblAlgn val="ctr"/>
        <c:lblOffset val="100"/>
        <c:noMultiLvlLbl val="0"/>
      </c:catAx>
      <c:valAx>
        <c:axId val="2351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509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3.056</c:v>
                </c:pt>
                <c:pt idx="1">
                  <c:v>13.084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35225088"/>
        <c:axId val="235226624"/>
      </c:barChart>
      <c:catAx>
        <c:axId val="23522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226624"/>
        <c:crosses val="autoZero"/>
        <c:auto val="1"/>
        <c:lblAlgn val="ctr"/>
        <c:lblOffset val="100"/>
        <c:noMultiLvlLbl val="0"/>
      </c:catAx>
      <c:valAx>
        <c:axId val="23522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522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21.066406000000001</c:v>
                </c:pt>
                <c:pt idx="1">
                  <c:v>25.318642000000001</c:v>
                </c:pt>
                <c:pt idx="2">
                  <c:v>19.471245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849.86069999999995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5369984"/>
        <c:axId val="235371520"/>
      </c:barChart>
      <c:catAx>
        <c:axId val="23536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371520"/>
        <c:crosses val="autoZero"/>
        <c:auto val="1"/>
        <c:lblAlgn val="ctr"/>
        <c:lblOffset val="100"/>
        <c:noMultiLvlLbl val="0"/>
      </c:catAx>
      <c:valAx>
        <c:axId val="235371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536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29.799574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5472768"/>
        <c:axId val="235474304"/>
      </c:barChart>
      <c:catAx>
        <c:axId val="23547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474304"/>
        <c:crosses val="autoZero"/>
        <c:auto val="1"/>
        <c:lblAlgn val="ctr"/>
        <c:lblOffset val="100"/>
        <c:noMultiLvlLbl val="0"/>
      </c:catAx>
      <c:valAx>
        <c:axId val="23547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54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73.784999999999997</c:v>
                </c:pt>
                <c:pt idx="1">
                  <c:v>11.26</c:v>
                </c:pt>
                <c:pt idx="2">
                  <c:v>14.955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39257472"/>
        <c:axId val="239259008"/>
      </c:barChart>
      <c:catAx>
        <c:axId val="23925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259008"/>
        <c:crosses val="autoZero"/>
        <c:auto val="1"/>
        <c:lblAlgn val="ctr"/>
        <c:lblOffset val="100"/>
        <c:noMultiLvlLbl val="0"/>
      </c:catAx>
      <c:valAx>
        <c:axId val="23925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925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2895.7935000000002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2624768"/>
        <c:axId val="242642944"/>
      </c:barChart>
      <c:catAx>
        <c:axId val="24262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642944"/>
        <c:crosses val="autoZero"/>
        <c:auto val="1"/>
        <c:lblAlgn val="ctr"/>
        <c:lblOffset val="100"/>
        <c:noMultiLvlLbl val="0"/>
      </c:catAx>
      <c:valAx>
        <c:axId val="242642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262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259.73907000000003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2657920"/>
        <c:axId val="242659712"/>
      </c:barChart>
      <c:catAx>
        <c:axId val="24265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659712"/>
        <c:crosses val="autoZero"/>
        <c:auto val="1"/>
        <c:lblAlgn val="ctr"/>
        <c:lblOffset val="100"/>
        <c:noMultiLvlLbl val="0"/>
      </c:catAx>
      <c:valAx>
        <c:axId val="242659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265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927.89935000000003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050752"/>
        <c:axId val="243073024"/>
      </c:barChart>
      <c:catAx>
        <c:axId val="24305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073024"/>
        <c:crosses val="autoZero"/>
        <c:auto val="1"/>
        <c:lblAlgn val="ctr"/>
        <c:lblOffset val="100"/>
        <c:noMultiLvlLbl val="0"/>
      </c:catAx>
      <c:valAx>
        <c:axId val="24307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0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7.0279965000000004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603648"/>
        <c:axId val="214605184"/>
      </c:barChart>
      <c:catAx>
        <c:axId val="21460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605184"/>
        <c:crosses val="autoZero"/>
        <c:auto val="1"/>
        <c:lblAlgn val="ctr"/>
        <c:lblOffset val="100"/>
        <c:noMultiLvlLbl val="0"/>
      </c:catAx>
      <c:valAx>
        <c:axId val="214605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60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5566.4603999999999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095424"/>
        <c:axId val="243096960"/>
      </c:barChart>
      <c:catAx>
        <c:axId val="24309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096960"/>
        <c:crosses val="autoZero"/>
        <c:auto val="1"/>
        <c:lblAlgn val="ctr"/>
        <c:lblOffset val="100"/>
        <c:noMultiLvlLbl val="0"/>
      </c:catAx>
      <c:valAx>
        <c:axId val="24309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09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21.217597999999999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148288"/>
        <c:axId val="243149824"/>
      </c:barChart>
      <c:catAx>
        <c:axId val="24314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149824"/>
        <c:crosses val="autoZero"/>
        <c:auto val="1"/>
        <c:lblAlgn val="ctr"/>
        <c:lblOffset val="100"/>
        <c:noMultiLvlLbl val="0"/>
      </c:catAx>
      <c:valAx>
        <c:axId val="24314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14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3.0783136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201920"/>
        <c:axId val="243203456"/>
      </c:barChart>
      <c:catAx>
        <c:axId val="24320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203456"/>
        <c:crosses val="autoZero"/>
        <c:auto val="1"/>
        <c:lblAlgn val="ctr"/>
        <c:lblOffset val="100"/>
        <c:noMultiLvlLbl val="0"/>
      </c:catAx>
      <c:valAx>
        <c:axId val="24320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20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469.63436999999999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237184"/>
        <c:axId val="218247168"/>
      </c:barChart>
      <c:catAx>
        <c:axId val="21823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247168"/>
        <c:crosses val="autoZero"/>
        <c:auto val="1"/>
        <c:lblAlgn val="ctr"/>
        <c:lblOffset val="100"/>
        <c:noMultiLvlLbl val="0"/>
      </c:catAx>
      <c:valAx>
        <c:axId val="21824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23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2.3644506999999999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274432"/>
        <c:axId val="218280320"/>
      </c:barChart>
      <c:catAx>
        <c:axId val="21827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280320"/>
        <c:crosses val="autoZero"/>
        <c:auto val="1"/>
        <c:lblAlgn val="ctr"/>
        <c:lblOffset val="100"/>
        <c:noMultiLvlLbl val="0"/>
      </c:catAx>
      <c:valAx>
        <c:axId val="218280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2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21.939243000000001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299392"/>
        <c:axId val="218698496"/>
      </c:barChart>
      <c:catAx>
        <c:axId val="21829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698496"/>
        <c:crosses val="autoZero"/>
        <c:auto val="1"/>
        <c:lblAlgn val="ctr"/>
        <c:lblOffset val="100"/>
        <c:noMultiLvlLbl val="0"/>
      </c:catAx>
      <c:valAx>
        <c:axId val="21869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29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3.0783136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746240"/>
        <c:axId val="218752128"/>
      </c:barChart>
      <c:catAx>
        <c:axId val="21874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752128"/>
        <c:crosses val="autoZero"/>
        <c:auto val="1"/>
        <c:lblAlgn val="ctr"/>
        <c:lblOffset val="100"/>
        <c:noMultiLvlLbl val="0"/>
      </c:catAx>
      <c:valAx>
        <c:axId val="21875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74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818.31960000000004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648000"/>
        <c:axId val="219649536"/>
      </c:barChart>
      <c:catAx>
        <c:axId val="21964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649536"/>
        <c:crosses val="autoZero"/>
        <c:auto val="1"/>
        <c:lblAlgn val="ctr"/>
        <c:lblOffset val="100"/>
        <c:noMultiLvlLbl val="0"/>
      </c:catAx>
      <c:valAx>
        <c:axId val="21964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64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15.459906999999999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754880"/>
        <c:axId val="219756416"/>
      </c:barChart>
      <c:catAx>
        <c:axId val="21975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756416"/>
        <c:crosses val="autoZero"/>
        <c:auto val="1"/>
        <c:lblAlgn val="ctr"/>
        <c:lblOffset val="100"/>
        <c:noMultiLvlLbl val="0"/>
      </c:catAx>
      <c:valAx>
        <c:axId val="219756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7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박선희, ID : H1900472)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31일 10:46:24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1800</v>
      </c>
      <c r="C6" s="59">
        <f>'DRIs DATA 입력'!C6</f>
        <v>2895.7935000000002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94.535690000000002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36.851370000000003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73.784999999999997</v>
      </c>
      <c r="G8" s="59">
        <f>'DRIs DATA 입력'!G8</f>
        <v>11.26</v>
      </c>
      <c r="H8" s="59">
        <f>'DRIs DATA 입력'!H8</f>
        <v>14.955</v>
      </c>
      <c r="I8" s="46"/>
      <c r="J8" s="59" t="s">
        <v>216</v>
      </c>
      <c r="K8" s="59">
        <f>'DRIs DATA 입력'!K8</f>
        <v>3.056</v>
      </c>
      <c r="L8" s="59">
        <f>'DRIs DATA 입력'!L8</f>
        <v>13.084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849.86069999999995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29.799574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7.0279965000000004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469.63436999999999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259.73907000000003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2.1609954999999998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2.3644506999999999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21.939243000000001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3.0783136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818.31960000000004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15.459906999999999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4.7714840000000001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6.2409863000000003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927.89935000000003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1772.7457999999999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5566.4603999999999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5028.8289999999997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325.86862000000002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184.07306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21.217597999999999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13.910226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2410.0871999999999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0.30586862999999997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4.2734949999999996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170.19640000000001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124.74811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61" t="s">
        <v>316</v>
      </c>
      <c r="B1" s="60" t="s">
        <v>317</v>
      </c>
      <c r="G1" s="61" t="s">
        <v>276</v>
      </c>
      <c r="H1" s="60" t="s">
        <v>318</v>
      </c>
    </row>
    <row r="3" spans="1:27">
      <c r="A3" s="71" t="s">
        <v>319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277</v>
      </c>
      <c r="B4" s="69"/>
      <c r="C4" s="69"/>
      <c r="E4" s="66" t="s">
        <v>320</v>
      </c>
      <c r="F4" s="67"/>
      <c r="G4" s="67"/>
      <c r="H4" s="68"/>
      <c r="J4" s="66" t="s">
        <v>321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303</v>
      </c>
      <c r="V4" s="69"/>
      <c r="W4" s="69"/>
      <c r="X4" s="69"/>
      <c r="Y4" s="69"/>
      <c r="Z4" s="69"/>
    </row>
    <row r="5" spans="1:27">
      <c r="A5" s="65"/>
      <c r="B5" s="65" t="s">
        <v>304</v>
      </c>
      <c r="C5" s="65" t="s">
        <v>278</v>
      </c>
      <c r="E5" s="65"/>
      <c r="F5" s="65" t="s">
        <v>50</v>
      </c>
      <c r="G5" s="65" t="s">
        <v>279</v>
      </c>
      <c r="H5" s="65" t="s">
        <v>46</v>
      </c>
      <c r="J5" s="65"/>
      <c r="K5" s="65" t="s">
        <v>322</v>
      </c>
      <c r="L5" s="65" t="s">
        <v>280</v>
      </c>
      <c r="N5" s="65"/>
      <c r="O5" s="65" t="s">
        <v>323</v>
      </c>
      <c r="P5" s="65" t="s">
        <v>290</v>
      </c>
      <c r="Q5" s="65" t="s">
        <v>305</v>
      </c>
      <c r="R5" s="65" t="s">
        <v>306</v>
      </c>
      <c r="S5" s="65" t="s">
        <v>278</v>
      </c>
      <c r="U5" s="65"/>
      <c r="V5" s="65" t="s">
        <v>323</v>
      </c>
      <c r="W5" s="65" t="s">
        <v>290</v>
      </c>
      <c r="X5" s="65" t="s">
        <v>305</v>
      </c>
      <c r="Y5" s="65" t="s">
        <v>306</v>
      </c>
      <c r="Z5" s="65" t="s">
        <v>278</v>
      </c>
    </row>
    <row r="6" spans="1:27">
      <c r="A6" s="65" t="s">
        <v>277</v>
      </c>
      <c r="B6" s="65">
        <v>1800</v>
      </c>
      <c r="C6" s="65">
        <v>2895.7935000000002</v>
      </c>
      <c r="E6" s="65" t="s">
        <v>307</v>
      </c>
      <c r="F6" s="65">
        <v>55</v>
      </c>
      <c r="G6" s="65">
        <v>15</v>
      </c>
      <c r="H6" s="65">
        <v>7</v>
      </c>
      <c r="J6" s="65" t="s">
        <v>307</v>
      </c>
      <c r="K6" s="65">
        <v>0.1</v>
      </c>
      <c r="L6" s="65">
        <v>4</v>
      </c>
      <c r="N6" s="65" t="s">
        <v>308</v>
      </c>
      <c r="O6" s="65">
        <v>40</v>
      </c>
      <c r="P6" s="65">
        <v>50</v>
      </c>
      <c r="Q6" s="65">
        <v>0</v>
      </c>
      <c r="R6" s="65">
        <v>0</v>
      </c>
      <c r="S6" s="65">
        <v>94.535690000000002</v>
      </c>
      <c r="U6" s="65" t="s">
        <v>309</v>
      </c>
      <c r="V6" s="65">
        <v>0</v>
      </c>
      <c r="W6" s="65">
        <v>0</v>
      </c>
      <c r="X6" s="65">
        <v>20</v>
      </c>
      <c r="Y6" s="65">
        <v>0</v>
      </c>
      <c r="Z6" s="65">
        <v>36.851370000000003</v>
      </c>
    </row>
    <row r="7" spans="1:27">
      <c r="E7" s="65" t="s">
        <v>281</v>
      </c>
      <c r="F7" s="65">
        <v>65</v>
      </c>
      <c r="G7" s="65">
        <v>30</v>
      </c>
      <c r="H7" s="65">
        <v>20</v>
      </c>
      <c r="J7" s="65" t="s">
        <v>281</v>
      </c>
      <c r="K7" s="65">
        <v>1</v>
      </c>
      <c r="L7" s="65">
        <v>10</v>
      </c>
    </row>
    <row r="8" spans="1:27">
      <c r="E8" s="65" t="s">
        <v>324</v>
      </c>
      <c r="F8" s="65">
        <v>73.784999999999997</v>
      </c>
      <c r="G8" s="65">
        <v>11.26</v>
      </c>
      <c r="H8" s="65">
        <v>14.955</v>
      </c>
      <c r="J8" s="65" t="s">
        <v>324</v>
      </c>
      <c r="K8" s="65">
        <v>3.056</v>
      </c>
      <c r="L8" s="65">
        <v>13.084</v>
      </c>
    </row>
    <row r="13" spans="1:27">
      <c r="A13" s="70" t="s">
        <v>325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282</v>
      </c>
      <c r="B14" s="69"/>
      <c r="C14" s="69"/>
      <c r="D14" s="69"/>
      <c r="E14" s="69"/>
      <c r="F14" s="69"/>
      <c r="H14" s="69" t="s">
        <v>326</v>
      </c>
      <c r="I14" s="69"/>
      <c r="J14" s="69"/>
      <c r="K14" s="69"/>
      <c r="L14" s="69"/>
      <c r="M14" s="69"/>
      <c r="O14" s="69" t="s">
        <v>283</v>
      </c>
      <c r="P14" s="69"/>
      <c r="Q14" s="69"/>
      <c r="R14" s="69"/>
      <c r="S14" s="69"/>
      <c r="T14" s="69"/>
      <c r="V14" s="69" t="s">
        <v>284</v>
      </c>
      <c r="W14" s="69"/>
      <c r="X14" s="69"/>
      <c r="Y14" s="69"/>
      <c r="Z14" s="69"/>
      <c r="AA14" s="69"/>
    </row>
    <row r="15" spans="1:27">
      <c r="A15" s="65"/>
      <c r="B15" s="65" t="s">
        <v>323</v>
      </c>
      <c r="C15" s="65" t="s">
        <v>290</v>
      </c>
      <c r="D15" s="65" t="s">
        <v>305</v>
      </c>
      <c r="E15" s="65" t="s">
        <v>306</v>
      </c>
      <c r="F15" s="65" t="s">
        <v>278</v>
      </c>
      <c r="H15" s="65"/>
      <c r="I15" s="65" t="s">
        <v>323</v>
      </c>
      <c r="J15" s="65" t="s">
        <v>290</v>
      </c>
      <c r="K15" s="65" t="s">
        <v>305</v>
      </c>
      <c r="L15" s="65" t="s">
        <v>306</v>
      </c>
      <c r="M15" s="65" t="s">
        <v>278</v>
      </c>
      <c r="O15" s="65"/>
      <c r="P15" s="65" t="s">
        <v>323</v>
      </c>
      <c r="Q15" s="65" t="s">
        <v>290</v>
      </c>
      <c r="R15" s="65" t="s">
        <v>305</v>
      </c>
      <c r="S15" s="65" t="s">
        <v>306</v>
      </c>
      <c r="T15" s="65" t="s">
        <v>278</v>
      </c>
      <c r="V15" s="65"/>
      <c r="W15" s="65" t="s">
        <v>323</v>
      </c>
      <c r="X15" s="65" t="s">
        <v>290</v>
      </c>
      <c r="Y15" s="65" t="s">
        <v>305</v>
      </c>
      <c r="Z15" s="65" t="s">
        <v>306</v>
      </c>
      <c r="AA15" s="65" t="s">
        <v>278</v>
      </c>
    </row>
    <row r="16" spans="1:27">
      <c r="A16" s="65" t="s">
        <v>327</v>
      </c>
      <c r="B16" s="65">
        <v>430</v>
      </c>
      <c r="C16" s="65">
        <v>600</v>
      </c>
      <c r="D16" s="65">
        <v>0</v>
      </c>
      <c r="E16" s="65">
        <v>3000</v>
      </c>
      <c r="F16" s="65">
        <v>849.86069999999995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29.799574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7.0279965000000004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469.63436999999999</v>
      </c>
    </row>
    <row r="23" spans="1:62">
      <c r="A23" s="70" t="s">
        <v>310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311</v>
      </c>
      <c r="B24" s="69"/>
      <c r="C24" s="69"/>
      <c r="D24" s="69"/>
      <c r="E24" s="69"/>
      <c r="F24" s="69"/>
      <c r="H24" s="69" t="s">
        <v>328</v>
      </c>
      <c r="I24" s="69"/>
      <c r="J24" s="69"/>
      <c r="K24" s="69"/>
      <c r="L24" s="69"/>
      <c r="M24" s="69"/>
      <c r="O24" s="69" t="s">
        <v>285</v>
      </c>
      <c r="P24" s="69"/>
      <c r="Q24" s="69"/>
      <c r="R24" s="69"/>
      <c r="S24" s="69"/>
      <c r="T24" s="69"/>
      <c r="V24" s="69" t="s">
        <v>329</v>
      </c>
      <c r="W24" s="69"/>
      <c r="X24" s="69"/>
      <c r="Y24" s="69"/>
      <c r="Z24" s="69"/>
      <c r="AA24" s="69"/>
      <c r="AC24" s="69" t="s">
        <v>286</v>
      </c>
      <c r="AD24" s="69"/>
      <c r="AE24" s="69"/>
      <c r="AF24" s="69"/>
      <c r="AG24" s="69"/>
      <c r="AH24" s="69"/>
      <c r="AJ24" s="69" t="s">
        <v>287</v>
      </c>
      <c r="AK24" s="69"/>
      <c r="AL24" s="69"/>
      <c r="AM24" s="69"/>
      <c r="AN24" s="69"/>
      <c r="AO24" s="69"/>
      <c r="AQ24" s="69" t="s">
        <v>330</v>
      </c>
      <c r="AR24" s="69"/>
      <c r="AS24" s="69"/>
      <c r="AT24" s="69"/>
      <c r="AU24" s="69"/>
      <c r="AV24" s="69"/>
      <c r="AX24" s="69" t="s">
        <v>288</v>
      </c>
      <c r="AY24" s="69"/>
      <c r="AZ24" s="69"/>
      <c r="BA24" s="69"/>
      <c r="BB24" s="69"/>
      <c r="BC24" s="69"/>
      <c r="BE24" s="69" t="s">
        <v>289</v>
      </c>
      <c r="BF24" s="69"/>
      <c r="BG24" s="69"/>
      <c r="BH24" s="69"/>
      <c r="BI24" s="69"/>
      <c r="BJ24" s="69"/>
    </row>
    <row r="25" spans="1:62">
      <c r="A25" s="65"/>
      <c r="B25" s="65" t="s">
        <v>323</v>
      </c>
      <c r="C25" s="65" t="s">
        <v>290</v>
      </c>
      <c r="D25" s="65" t="s">
        <v>305</v>
      </c>
      <c r="E25" s="65" t="s">
        <v>306</v>
      </c>
      <c r="F25" s="65" t="s">
        <v>278</v>
      </c>
      <c r="H25" s="65"/>
      <c r="I25" s="65" t="s">
        <v>323</v>
      </c>
      <c r="J25" s="65" t="s">
        <v>290</v>
      </c>
      <c r="K25" s="65" t="s">
        <v>305</v>
      </c>
      <c r="L25" s="65" t="s">
        <v>306</v>
      </c>
      <c r="M25" s="65" t="s">
        <v>278</v>
      </c>
      <c r="O25" s="65"/>
      <c r="P25" s="65" t="s">
        <v>323</v>
      </c>
      <c r="Q25" s="65" t="s">
        <v>290</v>
      </c>
      <c r="R25" s="65" t="s">
        <v>305</v>
      </c>
      <c r="S25" s="65" t="s">
        <v>306</v>
      </c>
      <c r="T25" s="65" t="s">
        <v>278</v>
      </c>
      <c r="V25" s="65"/>
      <c r="W25" s="65" t="s">
        <v>323</v>
      </c>
      <c r="X25" s="65" t="s">
        <v>290</v>
      </c>
      <c r="Y25" s="65" t="s">
        <v>305</v>
      </c>
      <c r="Z25" s="65" t="s">
        <v>306</v>
      </c>
      <c r="AA25" s="65" t="s">
        <v>278</v>
      </c>
      <c r="AC25" s="65"/>
      <c r="AD25" s="65" t="s">
        <v>323</v>
      </c>
      <c r="AE25" s="65" t="s">
        <v>290</v>
      </c>
      <c r="AF25" s="65" t="s">
        <v>305</v>
      </c>
      <c r="AG25" s="65" t="s">
        <v>306</v>
      </c>
      <c r="AH25" s="65" t="s">
        <v>278</v>
      </c>
      <c r="AJ25" s="65"/>
      <c r="AK25" s="65" t="s">
        <v>323</v>
      </c>
      <c r="AL25" s="65" t="s">
        <v>290</v>
      </c>
      <c r="AM25" s="65" t="s">
        <v>305</v>
      </c>
      <c r="AN25" s="65" t="s">
        <v>306</v>
      </c>
      <c r="AO25" s="65" t="s">
        <v>278</v>
      </c>
      <c r="AQ25" s="65"/>
      <c r="AR25" s="65" t="s">
        <v>323</v>
      </c>
      <c r="AS25" s="65" t="s">
        <v>290</v>
      </c>
      <c r="AT25" s="65" t="s">
        <v>305</v>
      </c>
      <c r="AU25" s="65" t="s">
        <v>306</v>
      </c>
      <c r="AV25" s="65" t="s">
        <v>278</v>
      </c>
      <c r="AX25" s="65"/>
      <c r="AY25" s="65" t="s">
        <v>323</v>
      </c>
      <c r="AZ25" s="65" t="s">
        <v>290</v>
      </c>
      <c r="BA25" s="65" t="s">
        <v>305</v>
      </c>
      <c r="BB25" s="65" t="s">
        <v>306</v>
      </c>
      <c r="BC25" s="65" t="s">
        <v>278</v>
      </c>
      <c r="BE25" s="65"/>
      <c r="BF25" s="65" t="s">
        <v>323</v>
      </c>
      <c r="BG25" s="65" t="s">
        <v>290</v>
      </c>
      <c r="BH25" s="65" t="s">
        <v>305</v>
      </c>
      <c r="BI25" s="65" t="s">
        <v>306</v>
      </c>
      <c r="BJ25" s="65" t="s">
        <v>278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259.73907000000003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2.1609954999999998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2.3644506999999999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21.939243000000001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3.0783136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818.31960000000004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15.459906999999999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4.7714840000000001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6.2409863000000003</v>
      </c>
    </row>
    <row r="33" spans="1:68">
      <c r="A33" s="70" t="s">
        <v>313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3"/>
      <c r="BL33" s="63"/>
      <c r="BM33" s="63"/>
      <c r="BN33" s="63"/>
      <c r="BO33" s="63"/>
      <c r="BP33" s="63"/>
    </row>
    <row r="34" spans="1:68">
      <c r="A34" s="69" t="s">
        <v>291</v>
      </c>
      <c r="B34" s="69"/>
      <c r="C34" s="69"/>
      <c r="D34" s="69"/>
      <c r="E34" s="69"/>
      <c r="F34" s="69"/>
      <c r="H34" s="69" t="s">
        <v>314</v>
      </c>
      <c r="I34" s="69"/>
      <c r="J34" s="69"/>
      <c r="K34" s="69"/>
      <c r="L34" s="69"/>
      <c r="M34" s="69"/>
      <c r="O34" s="69" t="s">
        <v>331</v>
      </c>
      <c r="P34" s="69"/>
      <c r="Q34" s="69"/>
      <c r="R34" s="69"/>
      <c r="S34" s="69"/>
      <c r="T34" s="69"/>
      <c r="V34" s="69" t="s">
        <v>292</v>
      </c>
      <c r="W34" s="69"/>
      <c r="X34" s="69"/>
      <c r="Y34" s="69"/>
      <c r="Z34" s="69"/>
      <c r="AA34" s="69"/>
      <c r="AC34" s="69" t="s">
        <v>332</v>
      </c>
      <c r="AD34" s="69"/>
      <c r="AE34" s="69"/>
      <c r="AF34" s="69"/>
      <c r="AG34" s="69"/>
      <c r="AH34" s="69"/>
      <c r="AJ34" s="69" t="s">
        <v>333</v>
      </c>
      <c r="AK34" s="69"/>
      <c r="AL34" s="69"/>
      <c r="AM34" s="69"/>
      <c r="AN34" s="69"/>
      <c r="AO34" s="69"/>
    </row>
    <row r="35" spans="1:68">
      <c r="A35" s="65"/>
      <c r="B35" s="65" t="s">
        <v>323</v>
      </c>
      <c r="C35" s="65" t="s">
        <v>290</v>
      </c>
      <c r="D35" s="65" t="s">
        <v>305</v>
      </c>
      <c r="E35" s="65" t="s">
        <v>306</v>
      </c>
      <c r="F35" s="65" t="s">
        <v>278</v>
      </c>
      <c r="H35" s="65"/>
      <c r="I35" s="65" t="s">
        <v>323</v>
      </c>
      <c r="J35" s="65" t="s">
        <v>290</v>
      </c>
      <c r="K35" s="65" t="s">
        <v>305</v>
      </c>
      <c r="L35" s="65" t="s">
        <v>306</v>
      </c>
      <c r="M35" s="65" t="s">
        <v>278</v>
      </c>
      <c r="O35" s="65"/>
      <c r="P35" s="65" t="s">
        <v>323</v>
      </c>
      <c r="Q35" s="65" t="s">
        <v>290</v>
      </c>
      <c r="R35" s="65" t="s">
        <v>305</v>
      </c>
      <c r="S35" s="65" t="s">
        <v>306</v>
      </c>
      <c r="T35" s="65" t="s">
        <v>278</v>
      </c>
      <c r="V35" s="65"/>
      <c r="W35" s="65" t="s">
        <v>323</v>
      </c>
      <c r="X35" s="65" t="s">
        <v>290</v>
      </c>
      <c r="Y35" s="65" t="s">
        <v>305</v>
      </c>
      <c r="Z35" s="65" t="s">
        <v>306</v>
      </c>
      <c r="AA35" s="65" t="s">
        <v>278</v>
      </c>
      <c r="AC35" s="65"/>
      <c r="AD35" s="65" t="s">
        <v>323</v>
      </c>
      <c r="AE35" s="65" t="s">
        <v>290</v>
      </c>
      <c r="AF35" s="65" t="s">
        <v>305</v>
      </c>
      <c r="AG35" s="65" t="s">
        <v>306</v>
      </c>
      <c r="AH35" s="65" t="s">
        <v>278</v>
      </c>
      <c r="AJ35" s="65"/>
      <c r="AK35" s="65" t="s">
        <v>323</v>
      </c>
      <c r="AL35" s="65" t="s">
        <v>290</v>
      </c>
      <c r="AM35" s="65" t="s">
        <v>305</v>
      </c>
      <c r="AN35" s="65" t="s">
        <v>306</v>
      </c>
      <c r="AO35" s="65" t="s">
        <v>278</v>
      </c>
    </row>
    <row r="36" spans="1:68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927.89935000000003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1772.7457999999999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5566.4603999999999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5028.8289999999997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325.86862000000002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184.07306</v>
      </c>
    </row>
    <row r="43" spans="1:68">
      <c r="A43" s="70" t="s">
        <v>334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335</v>
      </c>
      <c r="B44" s="69"/>
      <c r="C44" s="69"/>
      <c r="D44" s="69"/>
      <c r="E44" s="69"/>
      <c r="F44" s="69"/>
      <c r="H44" s="69" t="s">
        <v>336</v>
      </c>
      <c r="I44" s="69"/>
      <c r="J44" s="69"/>
      <c r="K44" s="69"/>
      <c r="L44" s="69"/>
      <c r="M44" s="69"/>
      <c r="O44" s="69" t="s">
        <v>315</v>
      </c>
      <c r="P44" s="69"/>
      <c r="Q44" s="69"/>
      <c r="R44" s="69"/>
      <c r="S44" s="69"/>
      <c r="T44" s="69"/>
      <c r="V44" s="69" t="s">
        <v>293</v>
      </c>
      <c r="W44" s="69"/>
      <c r="X44" s="69"/>
      <c r="Y44" s="69"/>
      <c r="Z44" s="69"/>
      <c r="AA44" s="69"/>
      <c r="AC44" s="69" t="s">
        <v>294</v>
      </c>
      <c r="AD44" s="69"/>
      <c r="AE44" s="69"/>
      <c r="AF44" s="69"/>
      <c r="AG44" s="69"/>
      <c r="AH44" s="69"/>
      <c r="AJ44" s="69" t="s">
        <v>295</v>
      </c>
      <c r="AK44" s="69"/>
      <c r="AL44" s="69"/>
      <c r="AM44" s="69"/>
      <c r="AN44" s="69"/>
      <c r="AO44" s="69"/>
      <c r="AQ44" s="69" t="s">
        <v>296</v>
      </c>
      <c r="AR44" s="69"/>
      <c r="AS44" s="69"/>
      <c r="AT44" s="69"/>
      <c r="AU44" s="69"/>
      <c r="AV44" s="69"/>
      <c r="AX44" s="69" t="s">
        <v>297</v>
      </c>
      <c r="AY44" s="69"/>
      <c r="AZ44" s="69"/>
      <c r="BA44" s="69"/>
      <c r="BB44" s="69"/>
      <c r="BC44" s="69"/>
      <c r="BE44" s="69" t="s">
        <v>298</v>
      </c>
      <c r="BF44" s="69"/>
      <c r="BG44" s="69"/>
      <c r="BH44" s="69"/>
      <c r="BI44" s="69"/>
      <c r="BJ44" s="69"/>
    </row>
    <row r="45" spans="1:68">
      <c r="A45" s="65"/>
      <c r="B45" s="65" t="s">
        <v>323</v>
      </c>
      <c r="C45" s="65" t="s">
        <v>290</v>
      </c>
      <c r="D45" s="65" t="s">
        <v>305</v>
      </c>
      <c r="E45" s="65" t="s">
        <v>306</v>
      </c>
      <c r="F45" s="65" t="s">
        <v>278</v>
      </c>
      <c r="H45" s="65"/>
      <c r="I45" s="65" t="s">
        <v>323</v>
      </c>
      <c r="J45" s="65" t="s">
        <v>290</v>
      </c>
      <c r="K45" s="65" t="s">
        <v>305</v>
      </c>
      <c r="L45" s="65" t="s">
        <v>306</v>
      </c>
      <c r="M45" s="65" t="s">
        <v>278</v>
      </c>
      <c r="O45" s="65"/>
      <c r="P45" s="65" t="s">
        <v>323</v>
      </c>
      <c r="Q45" s="65" t="s">
        <v>290</v>
      </c>
      <c r="R45" s="65" t="s">
        <v>305</v>
      </c>
      <c r="S45" s="65" t="s">
        <v>306</v>
      </c>
      <c r="T45" s="65" t="s">
        <v>278</v>
      </c>
      <c r="V45" s="65"/>
      <c r="W45" s="65" t="s">
        <v>323</v>
      </c>
      <c r="X45" s="65" t="s">
        <v>290</v>
      </c>
      <c r="Y45" s="65" t="s">
        <v>305</v>
      </c>
      <c r="Z45" s="65" t="s">
        <v>306</v>
      </c>
      <c r="AA45" s="65" t="s">
        <v>278</v>
      </c>
      <c r="AC45" s="65"/>
      <c r="AD45" s="65" t="s">
        <v>323</v>
      </c>
      <c r="AE45" s="65" t="s">
        <v>290</v>
      </c>
      <c r="AF45" s="65" t="s">
        <v>305</v>
      </c>
      <c r="AG45" s="65" t="s">
        <v>306</v>
      </c>
      <c r="AH45" s="65" t="s">
        <v>278</v>
      </c>
      <c r="AJ45" s="65"/>
      <c r="AK45" s="65" t="s">
        <v>323</v>
      </c>
      <c r="AL45" s="65" t="s">
        <v>290</v>
      </c>
      <c r="AM45" s="65" t="s">
        <v>305</v>
      </c>
      <c r="AN45" s="65" t="s">
        <v>306</v>
      </c>
      <c r="AO45" s="65" t="s">
        <v>278</v>
      </c>
      <c r="AQ45" s="65"/>
      <c r="AR45" s="65" t="s">
        <v>323</v>
      </c>
      <c r="AS45" s="65" t="s">
        <v>290</v>
      </c>
      <c r="AT45" s="65" t="s">
        <v>305</v>
      </c>
      <c r="AU45" s="65" t="s">
        <v>306</v>
      </c>
      <c r="AV45" s="65" t="s">
        <v>278</v>
      </c>
      <c r="AX45" s="65"/>
      <c r="AY45" s="65" t="s">
        <v>323</v>
      </c>
      <c r="AZ45" s="65" t="s">
        <v>290</v>
      </c>
      <c r="BA45" s="65" t="s">
        <v>305</v>
      </c>
      <c r="BB45" s="65" t="s">
        <v>306</v>
      </c>
      <c r="BC45" s="65" t="s">
        <v>278</v>
      </c>
      <c r="BE45" s="65"/>
      <c r="BF45" s="65" t="s">
        <v>323</v>
      </c>
      <c r="BG45" s="65" t="s">
        <v>290</v>
      </c>
      <c r="BH45" s="65" t="s">
        <v>305</v>
      </c>
      <c r="BI45" s="65" t="s">
        <v>306</v>
      </c>
      <c r="BJ45" s="65" t="s">
        <v>278</v>
      </c>
    </row>
    <row r="46" spans="1:68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21.217597999999999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13.910226</v>
      </c>
      <c r="O46" s="65" t="s">
        <v>299</v>
      </c>
      <c r="P46" s="65">
        <v>600</v>
      </c>
      <c r="Q46" s="65">
        <v>800</v>
      </c>
      <c r="R46" s="65">
        <v>0</v>
      </c>
      <c r="S46" s="65">
        <v>10000</v>
      </c>
      <c r="T46" s="65">
        <v>2410.0871999999999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0.30586862999999997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4.2734949999999996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170.19640000000001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124.74811</v>
      </c>
      <c r="AX46" s="65" t="s">
        <v>300</v>
      </c>
      <c r="AY46" s="65"/>
      <c r="AZ46" s="65"/>
      <c r="BA46" s="65"/>
      <c r="BB46" s="65"/>
      <c r="BC46" s="65"/>
      <c r="BE46" s="65" t="s">
        <v>301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tabSelected="1" workbookViewId="0">
      <selection activeCell="F23" sqref="F23"/>
    </sheetView>
  </sheetViews>
  <sheetFormatPr defaultRowHeight="16.5"/>
  <sheetData>
    <row r="1" spans="1:11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>
      <c r="A2" s="60" t="s">
        <v>337</v>
      </c>
      <c r="B2" s="60" t="s">
        <v>338</v>
      </c>
      <c r="C2" s="60" t="s">
        <v>302</v>
      </c>
      <c r="D2" s="60">
        <v>55</v>
      </c>
      <c r="E2" s="60">
        <v>2895.7935000000002</v>
      </c>
      <c r="F2" s="60">
        <v>466.43439999999998</v>
      </c>
      <c r="G2" s="60">
        <v>71.180710000000005</v>
      </c>
      <c r="H2" s="60">
        <v>39.33775</v>
      </c>
      <c r="I2" s="60">
        <v>31.842966000000001</v>
      </c>
      <c r="J2" s="60">
        <v>94.535690000000002</v>
      </c>
      <c r="K2" s="60">
        <v>44.841180000000001</v>
      </c>
      <c r="L2" s="60">
        <v>49.694510000000001</v>
      </c>
      <c r="M2" s="60">
        <v>36.851370000000003</v>
      </c>
      <c r="N2" s="60">
        <v>5.6908135</v>
      </c>
      <c r="O2" s="60">
        <v>21.494318</v>
      </c>
      <c r="P2" s="60">
        <v>1806.9903999999999</v>
      </c>
      <c r="Q2" s="60">
        <v>30.631214</v>
      </c>
      <c r="R2" s="60">
        <v>849.86069999999995</v>
      </c>
      <c r="S2" s="60">
        <v>252.74135999999999</v>
      </c>
      <c r="T2" s="60">
        <v>7165.4306999999999</v>
      </c>
      <c r="U2" s="60">
        <v>7.0279965000000004</v>
      </c>
      <c r="V2" s="60">
        <v>29.799574</v>
      </c>
      <c r="W2" s="60">
        <v>469.63436999999999</v>
      </c>
      <c r="X2" s="60">
        <v>259.73907000000003</v>
      </c>
      <c r="Y2" s="60">
        <v>2.1609954999999998</v>
      </c>
      <c r="Z2" s="60">
        <v>2.3644506999999999</v>
      </c>
      <c r="AA2" s="60">
        <v>21.939243000000001</v>
      </c>
      <c r="AB2" s="60">
        <v>3.0783136</v>
      </c>
      <c r="AC2" s="60">
        <v>818.31960000000004</v>
      </c>
      <c r="AD2" s="60">
        <v>15.459906999999999</v>
      </c>
      <c r="AE2" s="60">
        <v>4.7714840000000001</v>
      </c>
      <c r="AF2" s="60">
        <v>6.2409863000000003</v>
      </c>
      <c r="AG2" s="60">
        <v>927.89935000000003</v>
      </c>
      <c r="AH2" s="60">
        <v>384.66070000000002</v>
      </c>
      <c r="AI2" s="60">
        <v>543.23865000000001</v>
      </c>
      <c r="AJ2" s="60">
        <v>1772.7457999999999</v>
      </c>
      <c r="AK2" s="60">
        <v>5566.4603999999999</v>
      </c>
      <c r="AL2" s="60">
        <v>325.86862000000002</v>
      </c>
      <c r="AM2" s="60">
        <v>5028.8289999999997</v>
      </c>
      <c r="AN2" s="60">
        <v>184.07306</v>
      </c>
      <c r="AO2" s="60">
        <v>21.217597999999999</v>
      </c>
      <c r="AP2" s="60">
        <v>15.143408000000001</v>
      </c>
      <c r="AQ2" s="60">
        <v>6.0741899999999998</v>
      </c>
      <c r="AR2" s="60">
        <v>13.910226</v>
      </c>
      <c r="AS2" s="60">
        <v>2410.0871999999999</v>
      </c>
      <c r="AT2" s="60">
        <v>0.30586862999999997</v>
      </c>
      <c r="AU2" s="60">
        <v>4.2734949999999996</v>
      </c>
      <c r="AV2" s="60">
        <v>170.19640000000001</v>
      </c>
      <c r="AW2" s="60">
        <v>124.74811</v>
      </c>
      <c r="AX2" s="60">
        <v>0.30183517999999998</v>
      </c>
      <c r="AY2" s="60">
        <v>0.98917644999999998</v>
      </c>
      <c r="AZ2" s="60">
        <v>622.43820000000005</v>
      </c>
      <c r="BA2" s="60">
        <v>65.895660000000007</v>
      </c>
      <c r="BB2" s="60">
        <v>21.066406000000001</v>
      </c>
      <c r="BC2" s="60">
        <v>25.318642000000001</v>
      </c>
      <c r="BD2" s="60">
        <v>19.471245</v>
      </c>
      <c r="BE2" s="60">
        <v>0.8333045</v>
      </c>
      <c r="BF2" s="60">
        <v>2.9180956</v>
      </c>
      <c r="BG2" s="60">
        <v>1.3877448000000001E-2</v>
      </c>
      <c r="BH2" s="60">
        <v>6.8325440000000001E-2</v>
      </c>
      <c r="BI2" s="60">
        <v>5.8428038000000002E-2</v>
      </c>
      <c r="BJ2" s="60">
        <v>0.23517674</v>
      </c>
      <c r="BK2" s="60">
        <v>1.067496E-3</v>
      </c>
      <c r="BL2" s="60">
        <v>0.78715634000000001</v>
      </c>
      <c r="BM2" s="60">
        <v>3.7189733999999999</v>
      </c>
      <c r="BN2" s="60">
        <v>0.48088900000000001</v>
      </c>
      <c r="BO2" s="60">
        <v>56.946514000000001</v>
      </c>
      <c r="BP2" s="60">
        <v>7.9053319999999996</v>
      </c>
      <c r="BQ2" s="60">
        <v>21.496267</v>
      </c>
      <c r="BR2" s="60">
        <v>93.557464999999993</v>
      </c>
      <c r="BS2" s="60">
        <v>39.394607999999998</v>
      </c>
      <c r="BT2" s="60">
        <v>4.2642870000000004</v>
      </c>
      <c r="BU2" s="60">
        <v>0.66728299999999996</v>
      </c>
      <c r="BV2" s="60">
        <v>9.1467789999999993E-2</v>
      </c>
      <c r="BW2" s="60">
        <v>0.54636819999999997</v>
      </c>
      <c r="BX2" s="60">
        <v>1.5158749</v>
      </c>
      <c r="BY2" s="60">
        <v>0.31281917999999997</v>
      </c>
      <c r="BZ2" s="60">
        <v>1.9355449000000001E-3</v>
      </c>
      <c r="CA2" s="60">
        <v>1.9269383</v>
      </c>
      <c r="CB2" s="60">
        <v>6.9954580000000002E-2</v>
      </c>
      <c r="CC2" s="60">
        <v>0.46055879999999999</v>
      </c>
      <c r="CD2" s="60">
        <v>2.7132626000000002</v>
      </c>
      <c r="CE2" s="60">
        <v>0.25391465000000002</v>
      </c>
      <c r="CF2" s="60">
        <v>0.47212749999999998</v>
      </c>
      <c r="CG2" s="60">
        <v>0</v>
      </c>
      <c r="CH2" s="60">
        <v>9.3682020000000005E-2</v>
      </c>
      <c r="CI2" s="60">
        <v>2.5328759999999999E-3</v>
      </c>
      <c r="CJ2" s="60">
        <v>5.3123484000000003</v>
      </c>
      <c r="CK2" s="60">
        <v>6.3949610000000004E-2</v>
      </c>
      <c r="CL2" s="60">
        <v>5.7064339999999998</v>
      </c>
      <c r="CM2" s="60">
        <v>3.7788618</v>
      </c>
      <c r="CN2" s="60">
        <v>3085.9830000000002</v>
      </c>
      <c r="CO2" s="60">
        <v>5382.9594999999999</v>
      </c>
      <c r="CP2" s="60">
        <v>3245.2453999999998</v>
      </c>
      <c r="CQ2" s="60">
        <v>1295.8506</v>
      </c>
      <c r="CR2" s="60">
        <v>559.33330000000001</v>
      </c>
      <c r="CS2" s="60">
        <v>638.88760000000002</v>
      </c>
      <c r="CT2" s="60">
        <v>2962.1390000000001</v>
      </c>
      <c r="CU2" s="60">
        <v>1902.1166000000001</v>
      </c>
      <c r="CV2" s="60">
        <v>2002.4398000000001</v>
      </c>
      <c r="CW2" s="60">
        <v>2093.2712000000001</v>
      </c>
      <c r="CX2" s="60">
        <v>573.03380000000004</v>
      </c>
      <c r="CY2" s="60">
        <v>3935.8206</v>
      </c>
      <c r="CZ2" s="60">
        <v>1933.8744999999999</v>
      </c>
      <c r="DA2" s="60">
        <v>4252.3609999999999</v>
      </c>
      <c r="DB2" s="60">
        <v>4122.2407000000003</v>
      </c>
      <c r="DC2" s="60">
        <v>5688.83</v>
      </c>
      <c r="DD2" s="60">
        <v>10174.823</v>
      </c>
      <c r="DE2" s="60">
        <v>1976.2664</v>
      </c>
      <c r="DF2" s="60">
        <v>4876.1806999999999</v>
      </c>
      <c r="DG2" s="60">
        <v>2304.2363</v>
      </c>
      <c r="DH2" s="60">
        <v>202.79799</v>
      </c>
      <c r="DI2" s="60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65.895660000000007</v>
      </c>
      <c r="B6">
        <f>BB2</f>
        <v>21.066406000000001</v>
      </c>
      <c r="C6">
        <f>BC2</f>
        <v>25.318642000000001</v>
      </c>
      <c r="D6">
        <f>BD2</f>
        <v>19.471245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6" sqref="E6"/>
    </sheetView>
  </sheetViews>
  <sheetFormatPr defaultRowHeight="16.5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23997</v>
      </c>
      <c r="C2" s="56">
        <f ca="1">YEAR(TODAY())-YEAR(B2)+IF(TODAY()&gt;=DATE(YEAR(TODAY()),MONTH(B2),DAY(B2)),0,-1)</f>
        <v>55</v>
      </c>
      <c r="E2" s="52">
        <v>154.6</v>
      </c>
      <c r="F2" s="53" t="s">
        <v>39</v>
      </c>
      <c r="G2" s="52">
        <v>57.8</v>
      </c>
      <c r="H2" s="51" t="s">
        <v>41</v>
      </c>
      <c r="I2" s="72">
        <f>ROUND(G3/E3^2,1)</f>
        <v>24.2</v>
      </c>
    </row>
    <row r="3" spans="1:9">
      <c r="E3" s="51">
        <f>E2/100</f>
        <v>1.546</v>
      </c>
      <c r="F3" s="51" t="s">
        <v>40</v>
      </c>
      <c r="G3" s="51">
        <f>G2</f>
        <v>57.8</v>
      </c>
      <c r="H3" s="51" t="s">
        <v>41</v>
      </c>
      <c r="I3" s="72"/>
    </row>
    <row r="4" spans="1:9">
      <c r="A4" t="s">
        <v>273</v>
      </c>
    </row>
    <row r="5" spans="1:9">
      <c r="B5" s="64">
        <v>44137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6.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박선희, ID : H1900472)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12월 31일 10:46:24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6" customFormat="1"/>
    <row r="70" spans="1:14" s="46" customFormat="1"/>
    <row r="71" spans="1:14" ht="26.25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>
      <c r="C10" s="152" t="s">
        <v>30</v>
      </c>
      <c r="D10" s="152"/>
      <c r="E10" s="153"/>
      <c r="F10" s="156">
        <f>'개인정보 및 신체계측 입력'!B5</f>
        <v>44137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>
      <c r="C12" s="152" t="s">
        <v>32</v>
      </c>
      <c r="D12" s="152"/>
      <c r="E12" s="153"/>
      <c r="F12" s="137">
        <f ca="1">'개인정보 및 신체계측 입력'!C2</f>
        <v>55</v>
      </c>
      <c r="G12" s="137"/>
      <c r="H12" s="137"/>
      <c r="I12" s="137"/>
      <c r="K12" s="128">
        <f>'개인정보 및 신체계측 입력'!E2</f>
        <v>154.6</v>
      </c>
      <c r="L12" s="129"/>
      <c r="M12" s="122">
        <f>'개인정보 및 신체계측 입력'!G2</f>
        <v>57.8</v>
      </c>
      <c r="N12" s="123"/>
      <c r="O12" s="118" t="s">
        <v>271</v>
      </c>
      <c r="P12" s="112"/>
      <c r="Q12" s="115">
        <f>'개인정보 및 신체계측 입력'!I2</f>
        <v>24.2</v>
      </c>
      <c r="R12" s="115"/>
      <c r="S12" s="115"/>
    </row>
    <row r="13" spans="1:19" ht="18" customHeight="1" thickBot="1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>
      <c r="C14" s="154" t="s">
        <v>31</v>
      </c>
      <c r="D14" s="154"/>
      <c r="E14" s="155"/>
      <c r="F14" s="116" t="str">
        <f>MID('DRIs DATA'!B1,28,3)</f>
        <v>박선희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73.784999999999997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11.26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14.955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13.1</v>
      </c>
      <c r="L72" s="36" t="s">
        <v>53</v>
      </c>
      <c r="M72" s="36">
        <f>ROUND('DRIs DATA'!K8,1)</f>
        <v>3.1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>
      <c r="B94" s="89" t="s">
        <v>171</v>
      </c>
      <c r="C94" s="87"/>
      <c r="D94" s="87"/>
      <c r="E94" s="87"/>
      <c r="F94" s="90">
        <f>ROUND('DRIs DATA'!F16/'DRIs DATA'!C16*100,2)</f>
        <v>113.31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248.33</v>
      </c>
      <c r="R94" s="87" t="s">
        <v>167</v>
      </c>
      <c r="S94" s="87"/>
      <c r="T94" s="8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>
      <c r="B121" s="43" t="s">
        <v>171</v>
      </c>
      <c r="C121" s="16"/>
      <c r="D121" s="16"/>
      <c r="E121" s="15"/>
      <c r="F121" s="90">
        <f>ROUND('DRIs DATA'!F26/'DRIs DATA'!C26*100,2)</f>
        <v>259.74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205.22</v>
      </c>
      <c r="R121" s="87" t="s">
        <v>166</v>
      </c>
      <c r="S121" s="87"/>
      <c r="T121" s="8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>
      <c r="B172" s="42" t="s">
        <v>171</v>
      </c>
      <c r="C172" s="20"/>
      <c r="D172" s="20"/>
      <c r="E172" s="6"/>
      <c r="F172" s="90">
        <f>ROUND('DRIs DATA'!F36/'DRIs DATA'!C36*100,2)</f>
        <v>115.99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371.1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>
      <c r="B197" s="42" t="s">
        <v>171</v>
      </c>
      <c r="C197" s="20"/>
      <c r="D197" s="20"/>
      <c r="E197" s="6"/>
      <c r="F197" s="90">
        <f>ROUND('DRIs DATA'!F46/'DRIs DATA'!C46*100,2)</f>
        <v>212.18</v>
      </c>
      <c r="G197" s="9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>
      <c r="K205" s="10"/>
    </row>
    <row r="206" spans="2:20" ht="18" customHeight="1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2020-07-30T01:21:07Z</cp:lastPrinted>
  <dcterms:created xsi:type="dcterms:W3CDTF">2015-06-13T08:19:18Z</dcterms:created>
  <dcterms:modified xsi:type="dcterms:W3CDTF">2020-12-31T04:57:47Z</dcterms:modified>
</cp:coreProperties>
</file>