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"/>
    </mc:Choice>
  </mc:AlternateContent>
  <bookViews>
    <workbookView xWindow="0" yWindow="0" windowWidth="28800" windowHeight="11730" tabRatio="873" activeTab="1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<sst xmlns="http://schemas.openxmlformats.org/spreadsheetml/2006/main" count="692" uniqueCount="283">
  <si>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</si>
  <si>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</si>
  <si>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</si>
  <si>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</si>
  <si>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</si>
  <si>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</si>
  <si>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</si>
  <si>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</si>
  <si>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</si>
  <si>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</si>
  <si>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</si>
  <si>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</si>
  <si>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</si>
  <si>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</si>
  <si>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</si>
  <si>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</si>
  <si>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</si>
  <si>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</si>
  <si>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</si>
  <si>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</si>
  <si>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</si>
  <si>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</si>
  <si>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</si>
  <si>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</si>
  <si>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</si>
  <si>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</si>
  <si>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</si>
  <si>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</si>
  <si>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</si>
  <si>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</si>
  <si>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</si>
  <si>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</si>
  <si>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</si>
  <si>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</si>
  <si>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</si>
  <si>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</si>
  <si>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</si>
  <si>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</si>
  <si>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</si>
  <si>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</si>
  <si>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</si>
  <si>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</si>
  <si>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</si>
  <si>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</si>
  <si>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</si>
  <si>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</si>
  <si>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</si>
  <si>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</si>
  <si>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</si>
  <si>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</si>
  <si>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</si>
  <si>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</si>
  <si>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</si>
  <si>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</si>
  <si>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</si>
  <si>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</si>
  <si>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</si>
  <si>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</si>
  <si>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</si>
  <si>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</si>
  <si>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</si>
  <si>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</si>
  <si>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</si>
  <si>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</si>
  <si>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</si>
  <si>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</si>
  <si>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</si>
  <si>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</si>
  <si>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</si>
  <si>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</si>
  <si>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</si>
  <si>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</si>
  <si>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</si>
  <si>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</si>
  <si>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</si>
  <si>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</si>
  <si>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</si>
  <si>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</si>
  <si>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</si>
  <si>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</si>
  <si>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</si>
  <si>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</si>
  <si>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</si>
  <si>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</si>
  <si>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</si>
  <si>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</si>
  <si>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</si>
  <si>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</si>
  <si>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</si>
  <si>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</si>
  <si>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</si>
  <si>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</si>
  <si>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</si>
  <si>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</si>
  <si>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</si>
  <si>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</si>
  <si>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</si>
  <si>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</si>
  <si>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</si>
  <si>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</si>
  <si>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</si>
  <si>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</si>
  <si>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</si>
  <si>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</si>
  <si>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</si>
  <si>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</si>
  <si>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</si>
  <si>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</si>
  <si>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</si>
  <si>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</si>
  <si>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</si>
  <si>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</si>
  <si>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</si>
  <si>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</si>
  <si>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</si>
  <si>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</si>
  <si>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</si>
  <si>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</si>
  <si>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</si>
  <si>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</si>
  <si>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</si>
  <si>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</si>
  <si>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</si>
  <si>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</si>
  <si>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</si>
  <si>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</si>
  <si>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</si>
  <si>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</si>
  <si>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</si>
  <si>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</si>
  <si>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</si>
  <si>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</si>
  <si>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</si>
  <si>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</si>
  <si>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</si>
  <si>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</si>
  <si>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</si>
  <si>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</si>
  <si>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</si>
  <si>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</si>
  <si>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</si>
  <si>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</si>
  <si>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</si>
  <si>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</si>
  <si>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</si>
  <si>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</si>
  <si>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</si>
  <si>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</si>
  <si>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</si>
  <si>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</si>
  <si>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</si>
  <si>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</si>
  <si>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</si>
  <si>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</si>
  <si>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</si>
  <si>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</si>
  <si>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</si>
  <si>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</si>
  <si>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</si>
  <si>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</si>
  <si>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</si>
  <si>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</si>
  <si>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</si>
  <si>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</si>
  <si>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</si>
  <si>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</si>
  <si>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</si>
  <si>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</si>
  <si>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</si>
  <si>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</si>
  <si>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</si>
  <si>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</si>
  <si>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</si>
  <si>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</si>
  <si>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</si>
  <si>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</si>
  <si>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</si>
  <si>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</si>
  <si>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</si>
  <si>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</si>
  <si>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</si>
  <si>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</si>
  <si>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</si>
  <si>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</si>
  <si>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</si>
  <si>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</si>
  <si>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</si>
  <si>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</si>
  <si>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</si>
  <si>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</si>
  <si>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</si>
  <si>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</si>
  <si>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</si>
  <si>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</si>
  <si>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</si>
  <si>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</si>
  <si>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Calibri"/>
        <family val="3"/>
        <charset val="129"/>
        <scheme val="minor"/>
      </rPr>
      <t>[식품섭취빈도조사]</t>
    </r>
    <r>
      <rPr>
        <b/>
        <sz val="30"/>
        <color rgb="FF16A8DC"/>
        <rFont val="Calibri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</si>
  <si>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</si>
  <si>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</si>
  <si>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</si>
  <si>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</si>
  <si>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</si>
  <si>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</si>
  <si>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</si>
  <si>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</si>
  <si>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</si>
  <si>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</si>
  <si>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</si>
  <si>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</si>
  <si>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</si>
  <si>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</si>
  <si>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</si>
  <si>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</si>
  <si>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</si>
  <si>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</si>
  <si>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</si>
  <si>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</si>
  <si>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</si>
  <si>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</si>
  <si>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</si>
  <si>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</si>
  <si>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</si>
  <si>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</si>
  <si>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</si>
  <si>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</si>
  <si>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</si>
  <si>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</si>
  <si>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</si>
  <si>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</si>
  <si>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</si>
  <si>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</si>
  <si>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</si>
  <si>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</si>
  <si>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</si>
  <si>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</si>
  <si>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</si>
  <si>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</si>
  <si>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</si>
  <si>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</si>
  <si>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</si>
  <si>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</si>
  <si>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</si>
  <si>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</si>
  <si>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</si>
  <si>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</si>
  <si>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</si>
  <si>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</si>
  <si>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</si>
  <si>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</si>
  <si>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</si>
  <si>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</si>
  <si>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</si>
  <si>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</si>
  <si>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</si>
  <si>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</si>
  <si>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</si>
  <si>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</si>
  <si>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</si>
  <si>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</si>
  <si>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</si>
  <si>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</si>
  <si>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</si>
  <si>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</si>
  <si>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</si>
  <si>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</si>
  <si>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</si>
  <si>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</si>
  <si>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</si>
  <si>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</si>
  <si>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</si>
  <si>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Calibri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</si>
  <si>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</si>
  <si>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</si>
  <si>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</si>
  <si>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</si>
  <si>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Calibri"/>
        <family val="3"/>
        <charset val="129"/>
        <scheme val="minor"/>
      </rPr>
      <t>(문의 031-920-2211)</t>
    </r>
    <phoneticPr fontId="1" type="noConversion"/>
  </si>
  <si>
    <t>정보</t>
  </si>
  <si>
    <t>출력시각</t>
  </si>
  <si>
    <t>(설문지 : FFQ 95문항 설문지, 사용자 : 김지열, ID : H1900528)</t>
  </si>
  <si>
    <t>2021년 01월 22일 14:21:30</t>
  </si>
  <si>
    <t>H1900528</t>
  </si>
  <si>
    <t>김지열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</si>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</sst>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_);[Red]\(0.0\)"/>
    <numFmt numFmtId="165" formatCode="General&quot;cm&quot;"/>
    <numFmt numFmtId="166" formatCode="General&quot;kg&quot;"/>
    <numFmt numFmtId="167" formatCode="&quot;만 &quot;General&quot;세&quot;"/>
  </numFmts>
  <fonts count="2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theme="1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b/>
      <sz val="22"/>
      <color theme="1"/>
      <name val="Calibri"/>
      <family val="3"/>
      <charset val="129"/>
      <scheme val="minor"/>
    </font>
    <font>
      <sz val="11"/>
      <color rgb="FF000000"/>
      <name val="Cambria"/>
      <family val="3"/>
      <charset val="129"/>
      <scheme val="major"/>
    </font>
    <font>
      <sz val="13"/>
      <color theme="1"/>
      <name val="Calibri"/>
      <family val="2"/>
      <charset val="129"/>
      <scheme val="minor"/>
    </font>
    <font>
      <sz val="13"/>
      <color theme="1"/>
      <name val="Calibri"/>
      <family val="3"/>
      <charset val="129"/>
      <scheme val="minor"/>
    </font>
    <font>
      <sz val="12"/>
      <color theme="1"/>
      <name val="Calibri"/>
      <family val="2"/>
      <charset val="129"/>
      <scheme val="minor"/>
    </font>
    <font>
      <sz val="12"/>
      <color rgb="FF0066FF"/>
      <name val="Calibri"/>
      <family val="3"/>
      <charset val="129"/>
      <scheme val="minor"/>
    </font>
    <font>
      <sz val="11"/>
      <color rgb="FF0066FF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12"/>
      <color rgb="FF0066FF"/>
      <name val="Calibri"/>
      <family val="2"/>
      <charset val="129"/>
      <scheme val="minor"/>
    </font>
    <font>
      <sz val="16"/>
      <color theme="1"/>
      <name val="Calibri"/>
      <family val="2"/>
      <charset val="129"/>
      <scheme val="minor"/>
    </font>
    <font>
      <sz val="16"/>
      <color theme="1"/>
      <name val="Calibri"/>
      <family val="3"/>
      <charset val="129"/>
      <scheme val="minor"/>
    </font>
    <font>
      <b/>
      <sz val="30"/>
      <color rgb="FF16A8DC"/>
      <name val="Calibri"/>
      <family val="3"/>
      <charset val="129"/>
      <scheme val="minor"/>
    </font>
    <font>
      <b/>
      <sz val="17"/>
      <color rgb="FF16A8DC"/>
      <name val="Calibri"/>
      <family val="3"/>
      <charset val="129"/>
      <scheme val="minor"/>
    </font>
    <font>
      <sz val="11"/>
      <color indexed="8"/>
      <name val="Calibri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Calibri"/>
      <family val="3"/>
      <charset val="129"/>
      <scheme val="minor"/>
    </font>
    <font>
      <sz val="11"/>
      <color rgb="FF0066FF"/>
      <name val="Calibri"/>
      <family val="2"/>
      <charset val="129"/>
      <scheme val="minor"/>
    </font>
    <font>
      <b/>
      <sz val="8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67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64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/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3" borderId="0" xfId="0" applyNumberFormat="1" applyFill="1" applyAlignment="1">
      <alignment horizontal="left" vertical="center"/>
    </xf>
    <xf numFmtId="164" fontId="0" fillId="3" borderId="0" xfId="0" applyNumberFormat="1" applyFill="1" applyBorder="1" applyAlignment="1">
      <alignment horizontal="left" vertical="center"/>
    </xf>
    <xf numFmtId="0" fontId="0" fillId="0" borderId="0" xfId="0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Fill="1" applyAlignment="1">
      <alignment vertical="center"/>
    </xf>
    <xf numFmtId="164" fontId="0" fillId="3" borderId="0" xfId="0" applyNumberFormat="1" applyFill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164" fontId="0" fillId="3" borderId="0" xfId="0" applyNumberFormat="1" applyFill="1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67" fontId="20" fillId="0" borderId="12" xfId="0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66" fontId="20" fillId="0" borderId="12" xfId="0" applyNumberFormat="1" applyFont="1" applyBorder="1" applyAlignment="1">
      <alignment horizontal="center" vertical="center"/>
    </xf>
    <xf numFmtId="166" fontId="7" fillId="0" borderId="13" xfId="0" applyNumberFormat="1" applyFont="1" applyBorder="1" applyAlignment="1">
      <alignment horizontal="center" vertical="center"/>
    </xf>
    <xf numFmtId="166" fontId="7" fillId="0" borderId="0" xfId="0" applyNumberFormat="1" applyFont="1" applyBorder="1" applyAlignment="1">
      <alignment horizontal="center" vertical="center"/>
    </xf>
    <xf numFmtId="166" fontId="7" fillId="0" borderId="14" xfId="0" applyNumberFormat="1" applyFont="1" applyBorder="1" applyAlignment="1">
      <alignment horizontal="center" vertical="center"/>
    </xf>
    <xf numFmtId="166" fontId="7" fillId="0" borderId="11" xfId="0" applyNumberFormat="1" applyFont="1" applyBorder="1" applyAlignment="1">
      <alignment horizontal="center" vertical="center"/>
    </xf>
    <xf numFmtId="166" fontId="7" fillId="0" borderId="15" xfId="0" applyNumberFormat="1" applyFont="1" applyBorder="1" applyAlignment="1">
      <alignment horizontal="center" vertical="center"/>
    </xf>
    <xf numFmtId="165" fontId="20" fillId="0" borderId="12" xfId="0" applyNumberFormat="1" applyFont="1" applyBorder="1" applyAlignment="1">
      <alignment horizontal="center" vertical="center"/>
    </xf>
    <xf numFmtId="165" fontId="7" fillId="0" borderId="13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165" fontId="7" fillId="0" borderId="14" xfId="0" applyNumberFormat="1" applyFont="1" applyBorder="1" applyAlignment="1">
      <alignment horizontal="center" vertical="center"/>
    </xf>
    <xf numFmtId="165" fontId="7" fillId="0" borderId="11" xfId="0" applyNumberFormat="1" applyFont="1" applyBorder="1" applyAlignment="1">
      <alignment horizontal="center" vertical="center"/>
    </xf>
    <xf numFmtId="165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101.9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2278376"/>
        <c:axId val="262278768"/>
      </c:barChart>
      <c:catAx>
        <c:axId val="262278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2278768"/>
        <c:crosses val="autoZero"/>
        <c:auto val="1"/>
        <c:lblAlgn val="ctr"/>
        <c:lblOffset val="100"/>
        <c:noMultiLvlLbl val="0"/>
      </c:catAx>
      <c:valAx>
        <c:axId val="2622787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2278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37.700000000000003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2276024"/>
        <c:axId val="264629864"/>
      </c:barChart>
      <c:catAx>
        <c:axId val="262276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4629864"/>
        <c:crosses val="autoZero"/>
        <c:auto val="1"/>
        <c:lblAlgn val="ctr"/>
        <c:lblOffset val="100"/>
        <c:noMultiLvlLbl val="0"/>
      </c:catAx>
      <c:valAx>
        <c:axId val="26462986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2276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4.7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4628296"/>
        <c:axId val="264628688"/>
      </c:barChart>
      <c:catAx>
        <c:axId val="264628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4628688"/>
        <c:crosses val="autoZero"/>
        <c:auto val="1"/>
        <c:lblAlgn val="ctr"/>
        <c:lblOffset val="100"/>
        <c:noMultiLvlLbl val="0"/>
      </c:catAx>
      <c:valAx>
        <c:axId val="2646286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4628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254.1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4634176"/>
        <c:axId val="264633392"/>
      </c:barChart>
      <c:catAx>
        <c:axId val="264634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4633392"/>
        <c:crosses val="autoZero"/>
        <c:auto val="1"/>
        <c:lblAlgn val="ctr"/>
        <c:lblOffset val="100"/>
        <c:noMultiLvlLbl val="0"/>
      </c:catAx>
      <c:valAx>
        <c:axId val="2646333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463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4634568"/>
        <c:axId val="264634960"/>
      </c:barChart>
      <c:catAx>
        <c:axId val="264634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4634960"/>
        <c:crosses val="autoZero"/>
        <c:auto val="1"/>
        <c:lblAlgn val="ctr"/>
        <c:lblOffset val="100"/>
        <c:noMultiLvlLbl val="0"/>
      </c:catAx>
      <c:valAx>
        <c:axId val="26463496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4634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25.5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4630648"/>
        <c:axId val="264629472"/>
      </c:barChart>
      <c:catAx>
        <c:axId val="264630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4629472"/>
        <c:crosses val="autoZero"/>
        <c:auto val="1"/>
        <c:lblAlgn val="ctr"/>
        <c:lblOffset val="100"/>
        <c:noMultiLvlLbl val="0"/>
      </c:catAx>
      <c:valAx>
        <c:axId val="2646294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4630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4631432"/>
        <c:axId val="264749256"/>
      </c:barChart>
      <c:catAx>
        <c:axId val="264631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4749256"/>
        <c:crosses val="autoZero"/>
        <c:auto val="1"/>
        <c:lblAlgn val="ctr"/>
        <c:lblOffset val="100"/>
        <c:noMultiLvlLbl val="0"/>
      </c:catAx>
      <c:valAx>
        <c:axId val="2647492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4631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689.2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4750432"/>
        <c:axId val="264747688"/>
      </c:barChart>
      <c:catAx>
        <c:axId val="264750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4747688"/>
        <c:crosses val="autoZero"/>
        <c:auto val="1"/>
        <c:lblAlgn val="ctr"/>
        <c:lblOffset val="100"/>
        <c:noMultiLvlLbl val="0"/>
      </c:catAx>
      <c:valAx>
        <c:axId val="2647476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4750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11.2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4750040"/>
        <c:axId val="264751216"/>
      </c:barChart>
      <c:catAx>
        <c:axId val="264750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4751216"/>
        <c:crosses val="autoZero"/>
        <c:auto val="1"/>
        <c:lblAlgn val="ctr"/>
        <c:lblOffset val="100"/>
        <c:noMultiLvlLbl val="0"/>
      </c:catAx>
      <c:valAx>
        <c:axId val="2647512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4750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4.8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4748080"/>
        <c:axId val="264749648"/>
      </c:barChart>
      <c:catAx>
        <c:axId val="264748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4749648"/>
        <c:crosses val="autoZero"/>
        <c:auto val="1"/>
        <c:lblAlgn val="ctr"/>
        <c:lblOffset val="100"/>
        <c:noMultiLvlLbl val="0"/>
      </c:catAx>
      <c:valAx>
        <c:axId val="2647496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4748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3.3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4745728"/>
        <c:axId val="264748472"/>
      </c:barChart>
      <c:catAx>
        <c:axId val="264745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4748472"/>
        <c:crosses val="autoZero"/>
        <c:auto val="1"/>
        <c:lblAlgn val="ctr"/>
        <c:lblOffset val="100"/>
        <c:noMultiLvlLbl val="0"/>
      </c:catAx>
      <c:valAx>
        <c:axId val="2647484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4745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1983.9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4750824"/>
        <c:axId val="264751608"/>
      </c:barChart>
      <c:catAx>
        <c:axId val="264750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4751608"/>
        <c:crosses val="autoZero"/>
        <c:auto val="1"/>
        <c:lblAlgn val="ctr"/>
        <c:lblOffset val="100"/>
        <c:noMultiLvlLbl val="0"/>
      </c:catAx>
      <c:valAx>
        <c:axId val="2647516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4750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5724.8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4744552"/>
        <c:axId val="264748864"/>
      </c:barChart>
      <c:catAx>
        <c:axId val="264744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4748864"/>
        <c:crosses val="autoZero"/>
        <c:auto val="1"/>
        <c:lblAlgn val="ctr"/>
        <c:lblOffset val="100"/>
        <c:noMultiLvlLbl val="0"/>
      </c:catAx>
      <c:valAx>
        <c:axId val="264748864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4744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323.5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4632608"/>
        <c:axId val="264627904"/>
      </c:barChart>
      <c:catAx>
        <c:axId val="264632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4627904"/>
        <c:crosses val="autoZero"/>
        <c:auto val="1"/>
        <c:lblAlgn val="ctr"/>
        <c:lblOffset val="100"/>
        <c:noMultiLvlLbl val="0"/>
      </c:catAx>
      <c:valAx>
        <c:axId val="2646279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4632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221.9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4630256"/>
        <c:axId val="264633000"/>
      </c:barChart>
      <c:catAx>
        <c:axId val="26463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4633000"/>
        <c:crosses val="autoZero"/>
        <c:auto val="1"/>
        <c:lblAlgn val="ctr"/>
        <c:lblOffset val="100"/>
        <c:noMultiLvlLbl val="0"/>
      </c:catAx>
      <c:valAx>
        <c:axId val="2646330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463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17.100000000000001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5124120"/>
        <c:axId val="265120592"/>
      </c:barChart>
      <c:catAx>
        <c:axId val="265124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5120592"/>
        <c:crosses val="autoZero"/>
        <c:auto val="1"/>
        <c:lblAlgn val="ctr"/>
        <c:lblOffset val="100"/>
        <c:noMultiLvlLbl val="0"/>
      </c:catAx>
      <c:valAx>
        <c:axId val="26512059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5124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1898.2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5124904"/>
        <c:axId val="265119024"/>
      </c:barChart>
      <c:catAx>
        <c:axId val="265124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5119024"/>
        <c:crosses val="autoZero"/>
        <c:auto val="1"/>
        <c:lblAlgn val="ctr"/>
        <c:lblOffset val="100"/>
        <c:noMultiLvlLbl val="0"/>
      </c:catAx>
      <c:valAx>
        <c:axId val="265119024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5124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5118240"/>
        <c:axId val="265118632"/>
      </c:barChart>
      <c:catAx>
        <c:axId val="265118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5118632"/>
        <c:crosses val="autoZero"/>
        <c:auto val="1"/>
        <c:lblAlgn val="ctr"/>
        <c:lblOffset val="100"/>
        <c:noMultiLvlLbl val="0"/>
      </c:catAx>
      <c:valAx>
        <c:axId val="2651186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51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6.2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5120984"/>
        <c:axId val="265120200"/>
      </c:barChart>
      <c:catAx>
        <c:axId val="2651209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5120200"/>
        <c:crosses val="autoZero"/>
        <c:auto val="1"/>
        <c:lblAlgn val="ctr"/>
        <c:lblOffset val="100"/>
        <c:noMultiLvlLbl val="0"/>
      </c:catAx>
      <c:valAx>
        <c:axId val="26512020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5120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363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5122552"/>
        <c:axId val="265121376"/>
      </c:barChart>
      <c:catAx>
        <c:axId val="265122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5121376"/>
        <c:crosses val="autoZero"/>
        <c:auto val="1"/>
        <c:lblAlgn val="ctr"/>
        <c:lblOffset val="100"/>
        <c:noMultiLvlLbl val="0"/>
      </c:catAx>
      <c:valAx>
        <c:axId val="2651213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5122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124.8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5119808"/>
        <c:axId val="265122160"/>
      </c:barChart>
      <c:catAx>
        <c:axId val="2651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5122160"/>
        <c:crosses val="autoZero"/>
        <c:auto val="1"/>
        <c:lblAlgn val="ctr"/>
        <c:lblOffset val="100"/>
        <c:noMultiLvlLbl val="0"/>
      </c:catAx>
      <c:valAx>
        <c:axId val="2651221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5119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3.5</c:v>
                </c:pt>
                <c:pt idx="1">
                  <c:v>5.7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265123336"/>
        <c:axId val="444068616"/>
      </c:barChart>
      <c:catAx>
        <c:axId val="265123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4068616"/>
        <c:crosses val="autoZero"/>
        <c:auto val="1"/>
        <c:lblAlgn val="ctr"/>
        <c:lblOffset val="100"/>
        <c:noMultiLvlLbl val="0"/>
      </c:catAx>
      <c:valAx>
        <c:axId val="4440686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5123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13.355518</c:v>
                </c:pt>
                <c:pt idx="1">
                  <c:v>11.863165</c:v>
                </c:pt>
                <c:pt idx="2">
                  <c:v>11.394914999999999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737.4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44069792"/>
        <c:axId val="444065088"/>
      </c:barChart>
      <c:catAx>
        <c:axId val="444069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4065088"/>
        <c:crosses val="autoZero"/>
        <c:auto val="1"/>
        <c:lblAlgn val="ctr"/>
        <c:lblOffset val="100"/>
        <c:noMultiLvlLbl val="0"/>
      </c:catAx>
      <c:valAx>
        <c:axId val="44406508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44069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44070576"/>
        <c:axId val="444067048"/>
      </c:barChart>
      <c:catAx>
        <c:axId val="444070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4067048"/>
        <c:crosses val="autoZero"/>
        <c:auto val="1"/>
        <c:lblAlgn val="ctr"/>
        <c:lblOffset val="100"/>
        <c:noMultiLvlLbl val="0"/>
      </c:catAx>
      <c:valAx>
        <c:axId val="4440670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44070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79.900000000000006</c:v>
                </c:pt>
                <c:pt idx="1">
                  <c:v>6.6</c:v>
                </c:pt>
                <c:pt idx="2">
                  <c:v>13.5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444069400"/>
        <c:axId val="444070968"/>
      </c:barChart>
      <c:catAx>
        <c:axId val="444069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4070968"/>
        <c:crosses val="autoZero"/>
        <c:auto val="1"/>
        <c:lblAlgn val="ctr"/>
        <c:lblOffset val="100"/>
        <c:noMultiLvlLbl val="0"/>
      </c:catAx>
      <c:valAx>
        <c:axId val="444070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44069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3277.8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44069008"/>
        <c:axId val="444066656"/>
      </c:barChart>
      <c:catAx>
        <c:axId val="444069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4066656"/>
        <c:crosses val="autoZero"/>
        <c:auto val="1"/>
        <c:lblAlgn val="ctr"/>
        <c:lblOffset val="100"/>
        <c:noMultiLvlLbl val="0"/>
      </c:catAx>
      <c:valAx>
        <c:axId val="44406665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44069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245.1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44063520"/>
        <c:axId val="444064304"/>
      </c:barChart>
      <c:catAx>
        <c:axId val="444063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4064304"/>
        <c:crosses val="autoZero"/>
        <c:auto val="1"/>
        <c:lblAlgn val="ctr"/>
        <c:lblOffset val="100"/>
        <c:noMultiLvlLbl val="0"/>
      </c:catAx>
      <c:valAx>
        <c:axId val="44406430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44063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839.8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44065872"/>
        <c:axId val="444067440"/>
      </c:barChart>
      <c:catAx>
        <c:axId val="444065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4067440"/>
        <c:crosses val="autoZero"/>
        <c:auto val="1"/>
        <c:lblAlgn val="ctr"/>
        <c:lblOffset val="100"/>
        <c:noMultiLvlLbl val="0"/>
      </c:catAx>
      <c:valAx>
        <c:axId val="4440674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44065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5476.2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44556352"/>
        <c:axId val="444553608"/>
      </c:barChart>
      <c:catAx>
        <c:axId val="444556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4553608"/>
        <c:crosses val="autoZero"/>
        <c:auto val="1"/>
        <c:lblAlgn val="ctr"/>
        <c:lblOffset val="100"/>
        <c:noMultiLvlLbl val="0"/>
      </c:catAx>
      <c:valAx>
        <c:axId val="4445536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44556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22.2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44552040"/>
        <c:axId val="444557920"/>
      </c:barChart>
      <c:catAx>
        <c:axId val="444552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4557920"/>
        <c:crosses val="autoZero"/>
        <c:auto val="1"/>
        <c:lblAlgn val="ctr"/>
        <c:lblOffset val="100"/>
        <c:noMultiLvlLbl val="0"/>
      </c:catAx>
      <c:valAx>
        <c:axId val="4445579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44552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44554000"/>
        <c:axId val="444557528"/>
      </c:barChart>
      <c:catAx>
        <c:axId val="444554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44557528"/>
        <c:crosses val="autoZero"/>
        <c:auto val="1"/>
        <c:lblAlgn val="ctr"/>
        <c:lblOffset val="100"/>
        <c:noMultiLvlLbl val="0"/>
      </c:catAx>
      <c:valAx>
        <c:axId val="4445575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44554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7175855" y="32626521"/>
          <a:ext cx="233474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6859719" y="3271688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180913" y="41827637"/>
          <a:ext cx="31723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4384920" y="4511659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177088" y="45011984"/>
          <a:ext cx="25090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5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>
      <c r="A1" s="47" t="str">
        <f>'DRIs DATA 입력'!A1</f>
        <v>정보</v>
      </c>
      <c r="B1" s="46" t="str">
        <f>'DRIs DATA 입력'!B1</f>
        <v>(설문지 : FFQ 95문항 설문지, 사용자 : 김지열, ID : H1900528)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2021년 01월 22일 14:21:30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>
      <c r="A3" s="76" t="s">
        <v>197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>
      <c r="A4" s="75" t="s">
        <v>56</v>
      </c>
      <c r="B4" s="75"/>
      <c r="C4" s="75"/>
      <c r="D4" s="46"/>
      <c r="E4" s="77" t="s">
        <v>198</v>
      </c>
      <c r="F4" s="78"/>
      <c r="G4" s="78"/>
      <c r="H4" s="79"/>
      <c r="I4" s="46"/>
      <c r="J4" s="77" t="s">
        <v>199</v>
      </c>
      <c r="K4" s="78"/>
      <c r="L4" s="79"/>
      <c r="M4" s="46"/>
      <c r="N4" s="75" t="s">
        <v>200</v>
      </c>
      <c r="O4" s="75"/>
      <c r="P4" s="75"/>
      <c r="Q4" s="75"/>
      <c r="R4" s="75"/>
      <c r="S4" s="75"/>
      <c r="T4" s="46"/>
      <c r="U4" s="75" t="s">
        <v>201</v>
      </c>
      <c r="V4" s="75"/>
      <c r="W4" s="75"/>
      <c r="X4" s="75"/>
      <c r="Y4" s="75"/>
      <c r="Z4" s="75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>
      <c r="A6" s="59" t="s">
        <v>56</v>
      </c>
      <c r="B6" s="59">
        <f>'DRIs DATA 입력'!B6</f>
        <v>2200</v>
      </c>
      <c r="C6" s="59">
        <f>'DRIs DATA 입력'!C6</f>
        <v>3277.8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101.9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37.700000000000003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>
      <c r="A8" s="46"/>
      <c r="B8" s="46"/>
      <c r="C8" s="46"/>
      <c r="D8" s="46"/>
      <c r="E8" s="59" t="s">
        <v>216</v>
      </c>
      <c r="F8" s="59">
        <f>'DRIs DATA 입력'!F8</f>
        <v>79.900000000000006</v>
      </c>
      <c r="G8" s="59">
        <f>'DRIs DATA 입력'!G8</f>
        <v>6.6</v>
      </c>
      <c r="H8" s="59">
        <f>'DRIs DATA 입력'!H8</f>
        <v>13.5</v>
      </c>
      <c r="I8" s="46"/>
      <c r="J8" s="59" t="s">
        <v>216</v>
      </c>
      <c r="K8" s="59">
        <f>'DRIs DATA 입력'!K8</f>
        <v>3.5</v>
      </c>
      <c r="L8" s="59">
        <f>'DRIs DATA 입력'!L8</f>
        <v>5.7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>
      <c r="A13" s="74" t="s">
        <v>217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>
      <c r="A14" s="75" t="s">
        <v>218</v>
      </c>
      <c r="B14" s="75"/>
      <c r="C14" s="75"/>
      <c r="D14" s="75"/>
      <c r="E14" s="75"/>
      <c r="F14" s="75"/>
      <c r="G14" s="46"/>
      <c r="H14" s="75" t="s">
        <v>219</v>
      </c>
      <c r="I14" s="75"/>
      <c r="J14" s="75"/>
      <c r="K14" s="75"/>
      <c r="L14" s="75"/>
      <c r="M14" s="75"/>
      <c r="N14" s="46"/>
      <c r="O14" s="75" t="s">
        <v>220</v>
      </c>
      <c r="P14" s="75"/>
      <c r="Q14" s="75"/>
      <c r="R14" s="75"/>
      <c r="S14" s="75"/>
      <c r="T14" s="75"/>
      <c r="U14" s="46"/>
      <c r="V14" s="75" t="s">
        <v>221</v>
      </c>
      <c r="W14" s="75"/>
      <c r="X14" s="75"/>
      <c r="Y14" s="75"/>
      <c r="Z14" s="75"/>
      <c r="AA14" s="75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737.4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22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4.7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254.1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>
      <c r="A23" s="74" t="s">
        <v>223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</row>
    <row r="24" spans="1:62">
      <c r="A24" s="75" t="s">
        <v>224</v>
      </c>
      <c r="B24" s="75"/>
      <c r="C24" s="75"/>
      <c r="D24" s="75"/>
      <c r="E24" s="75"/>
      <c r="F24" s="75"/>
      <c r="G24" s="46"/>
      <c r="H24" s="75" t="s">
        <v>225</v>
      </c>
      <c r="I24" s="75"/>
      <c r="J24" s="75"/>
      <c r="K24" s="75"/>
      <c r="L24" s="75"/>
      <c r="M24" s="75"/>
      <c r="N24" s="46"/>
      <c r="O24" s="75" t="s">
        <v>226</v>
      </c>
      <c r="P24" s="75"/>
      <c r="Q24" s="75"/>
      <c r="R24" s="75"/>
      <c r="S24" s="75"/>
      <c r="T24" s="75"/>
      <c r="U24" s="46"/>
      <c r="V24" s="75" t="s">
        <v>227</v>
      </c>
      <c r="W24" s="75"/>
      <c r="X24" s="75"/>
      <c r="Y24" s="75"/>
      <c r="Z24" s="75"/>
      <c r="AA24" s="75"/>
      <c r="AB24" s="46"/>
      <c r="AC24" s="75" t="s">
        <v>228</v>
      </c>
      <c r="AD24" s="75"/>
      <c r="AE24" s="75"/>
      <c r="AF24" s="75"/>
      <c r="AG24" s="75"/>
      <c r="AH24" s="75"/>
      <c r="AI24" s="46"/>
      <c r="AJ24" s="75" t="s">
        <v>229</v>
      </c>
      <c r="AK24" s="75"/>
      <c r="AL24" s="75"/>
      <c r="AM24" s="75"/>
      <c r="AN24" s="75"/>
      <c r="AO24" s="75"/>
      <c r="AP24" s="46"/>
      <c r="AQ24" s="75" t="s">
        <v>230</v>
      </c>
      <c r="AR24" s="75"/>
      <c r="AS24" s="75"/>
      <c r="AT24" s="75"/>
      <c r="AU24" s="75"/>
      <c r="AV24" s="75"/>
      <c r="AW24" s="46"/>
      <c r="AX24" s="75" t="s">
        <v>231</v>
      </c>
      <c r="AY24" s="75"/>
      <c r="AZ24" s="75"/>
      <c r="BA24" s="75"/>
      <c r="BB24" s="75"/>
      <c r="BC24" s="75"/>
      <c r="BD24" s="46"/>
      <c r="BE24" s="75" t="s">
        <v>232</v>
      </c>
      <c r="BF24" s="75"/>
      <c r="BG24" s="75"/>
      <c r="BH24" s="75"/>
      <c r="BI24" s="75"/>
      <c r="BJ24" s="75"/>
    </row>
    <row r="25" spans="1:62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245.1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2.6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1.9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25.5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2.7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689.2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11.2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4.8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3.3</v>
      </c>
    </row>
    <row r="27" spans="1:62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>
      <c r="A33" s="74" t="s">
        <v>234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>
      <c r="A34" s="75" t="s">
        <v>235</v>
      </c>
      <c r="B34" s="75"/>
      <c r="C34" s="75"/>
      <c r="D34" s="75"/>
      <c r="E34" s="75"/>
      <c r="F34" s="75"/>
      <c r="G34" s="46"/>
      <c r="H34" s="75" t="s">
        <v>236</v>
      </c>
      <c r="I34" s="75"/>
      <c r="J34" s="75"/>
      <c r="K34" s="75"/>
      <c r="L34" s="75"/>
      <c r="M34" s="75"/>
      <c r="N34" s="46"/>
      <c r="O34" s="75" t="s">
        <v>237</v>
      </c>
      <c r="P34" s="75"/>
      <c r="Q34" s="75"/>
      <c r="R34" s="75"/>
      <c r="S34" s="75"/>
      <c r="T34" s="75"/>
      <c r="U34" s="46"/>
      <c r="V34" s="75" t="s">
        <v>238</v>
      </c>
      <c r="W34" s="75"/>
      <c r="X34" s="75"/>
      <c r="Y34" s="75"/>
      <c r="Z34" s="75"/>
      <c r="AA34" s="75"/>
      <c r="AB34" s="46"/>
      <c r="AC34" s="75" t="s">
        <v>239</v>
      </c>
      <c r="AD34" s="75"/>
      <c r="AE34" s="75"/>
      <c r="AF34" s="75"/>
      <c r="AG34" s="75"/>
      <c r="AH34" s="75"/>
      <c r="AI34" s="46"/>
      <c r="AJ34" s="75" t="s">
        <v>240</v>
      </c>
      <c r="AK34" s="75"/>
      <c r="AL34" s="75"/>
      <c r="AM34" s="75"/>
      <c r="AN34" s="75"/>
      <c r="AO34" s="75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839.8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1983.9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5476.2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5724.8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323.5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221.9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>
      <c r="A43" s="74" t="s">
        <v>241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46"/>
    </row>
    <row r="44" spans="1:68">
      <c r="A44" s="75" t="s">
        <v>242</v>
      </c>
      <c r="B44" s="75"/>
      <c r="C44" s="75"/>
      <c r="D44" s="75"/>
      <c r="E44" s="75"/>
      <c r="F44" s="75"/>
      <c r="G44" s="46"/>
      <c r="H44" s="75" t="s">
        <v>243</v>
      </c>
      <c r="I44" s="75"/>
      <c r="J44" s="75"/>
      <c r="K44" s="75"/>
      <c r="L44" s="75"/>
      <c r="M44" s="75"/>
      <c r="N44" s="46"/>
      <c r="O44" s="75" t="s">
        <v>244</v>
      </c>
      <c r="P44" s="75"/>
      <c r="Q44" s="75"/>
      <c r="R44" s="75"/>
      <c r="S44" s="75"/>
      <c r="T44" s="75"/>
      <c r="U44" s="46"/>
      <c r="V44" s="75" t="s">
        <v>245</v>
      </c>
      <c r="W44" s="75"/>
      <c r="X44" s="75"/>
      <c r="Y44" s="75"/>
      <c r="Z44" s="75"/>
      <c r="AA44" s="75"/>
      <c r="AB44" s="46"/>
      <c r="AC44" s="75" t="s">
        <v>246</v>
      </c>
      <c r="AD44" s="75"/>
      <c r="AE44" s="75"/>
      <c r="AF44" s="75"/>
      <c r="AG44" s="75"/>
      <c r="AH44" s="75"/>
      <c r="AI44" s="46"/>
      <c r="AJ44" s="75" t="s">
        <v>247</v>
      </c>
      <c r="AK44" s="75"/>
      <c r="AL44" s="75"/>
      <c r="AM44" s="75"/>
      <c r="AN44" s="75"/>
      <c r="AO44" s="75"/>
      <c r="AP44" s="46"/>
      <c r="AQ44" s="75" t="s">
        <v>248</v>
      </c>
      <c r="AR44" s="75"/>
      <c r="AS44" s="75"/>
      <c r="AT44" s="75"/>
      <c r="AU44" s="75"/>
      <c r="AV44" s="75"/>
      <c r="AW44" s="46"/>
      <c r="AX44" s="75" t="s">
        <v>249</v>
      </c>
      <c r="AY44" s="75"/>
      <c r="AZ44" s="75"/>
      <c r="BA44" s="75"/>
      <c r="BB44" s="75"/>
      <c r="BC44" s="75"/>
      <c r="BD44" s="46"/>
      <c r="BE44" s="75" t="s">
        <v>250</v>
      </c>
      <c r="BF44" s="75"/>
      <c r="BG44" s="75"/>
      <c r="BH44" s="75"/>
      <c r="BI44" s="75"/>
      <c r="BJ44" s="75"/>
      <c r="BK44" s="46"/>
    </row>
    <row r="45" spans="1:68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22.2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17.100000000000001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1898.2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0.1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6.2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363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124.8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tabSelected="1" showWhiteSpace="0" zoomScale="55" zoomScaleNormal="55" zoomScalePageLayoutView="40" workbookViewId="0">
      <selection activeCell="B1" sqref="B1"/>
    </sheetView>
  </sheetViews>
  <sheetFormatPr defaultColWidth="9" defaultRowHeight="15"/>
  <cols>
    <col min="1" max="2" width="9" style="61" customWidth="1"/>
    <col min="3" max="13" width="9" style="61"/>
    <col min="14" max="19" width="9" style="61" customWidth="1"/>
    <col min="20" max="20" width="9" style="61"/>
    <col min="21" max="21" width="9" style="61" customWidth="1"/>
    <col min="22" max="16384" width="9" style="61"/>
  </cols>
  <sheetData>
    <row r="1" spans="1:68">
      <c r="A1" s="71" t="s">
        <v>276</v>
      </c>
      <c r="B1" s="70" t="s">
        <v>278</v>
      </c>
      <c r="C1" s="70"/>
      <c r="D1" s="70"/>
      <c r="E1" s="70"/>
      <c r="F1" s="70"/>
      <c r="G1" s="71" t="s">
        <v>277</v>
      </c>
      <c r="H1" s="70" t="s">
        <v>279</v>
      </c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63"/>
      <c r="BL1" s="63"/>
      <c r="BM1" s="63"/>
      <c r="BN1" s="63"/>
      <c r="BO1" s="63"/>
      <c r="BP1" s="63"/>
    </row>
    <row r="2" spans="1:68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63"/>
      <c r="BL2" s="63"/>
      <c r="BM2" s="63"/>
      <c r="BN2" s="63"/>
      <c r="BO2" s="63"/>
      <c r="BP2" s="63"/>
    </row>
    <row r="3" spans="1:68">
      <c r="A3" s="69" t="s">
        <v>197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70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63"/>
      <c r="BL3" s="63"/>
      <c r="BM3" s="63"/>
      <c r="BN3" s="63"/>
      <c r="BO3" s="63"/>
      <c r="BP3" s="63"/>
    </row>
    <row r="4" spans="1:68">
      <c r="A4" s="72" t="s">
        <v>56</v>
      </c>
      <c r="B4" s="72"/>
      <c r="C4" s="72"/>
      <c r="D4" s="70"/>
      <c r="E4" s="65" t="s">
        <v>198</v>
      </c>
      <c r="F4" s="66"/>
      <c r="G4" s="66"/>
      <c r="H4" s="67"/>
      <c r="I4" s="70"/>
      <c r="J4" s="65" t="s">
        <v>199</v>
      </c>
      <c r="K4" s="66"/>
      <c r="L4" s="67"/>
      <c r="M4" s="70"/>
      <c r="N4" s="72" t="s">
        <v>200</v>
      </c>
      <c r="O4" s="72"/>
      <c r="P4" s="72"/>
      <c r="Q4" s="72"/>
      <c r="R4" s="72"/>
      <c r="S4" s="72"/>
      <c r="T4" s="70"/>
      <c r="U4" s="72" t="s">
        <v>201</v>
      </c>
      <c r="V4" s="72"/>
      <c r="W4" s="72"/>
      <c r="X4" s="72"/>
      <c r="Y4" s="72"/>
      <c r="Z4" s="72"/>
      <c r="AA4" s="70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63"/>
      <c r="BL4" s="63"/>
      <c r="BM4" s="63"/>
      <c r="BN4" s="63"/>
      <c r="BO4" s="63"/>
      <c r="BP4" s="63"/>
    </row>
    <row r="5" spans="1:68">
      <c r="A5" s="72"/>
      <c r="B5" s="72" t="s">
        <v>202</v>
      </c>
      <c r="C5" s="72" t="s">
        <v>203</v>
      </c>
      <c r="D5" s="70"/>
      <c r="E5" s="72"/>
      <c r="F5" s="72" t="s">
        <v>204</v>
      </c>
      <c r="G5" s="72" t="s">
        <v>205</v>
      </c>
      <c r="H5" s="72" t="s">
        <v>200</v>
      </c>
      <c r="I5" s="70"/>
      <c r="J5" s="72"/>
      <c r="K5" s="72" t="s">
        <v>206</v>
      </c>
      <c r="L5" s="72" t="s">
        <v>207</v>
      </c>
      <c r="M5" s="70"/>
      <c r="N5" s="72"/>
      <c r="O5" s="72" t="s">
        <v>208</v>
      </c>
      <c r="P5" s="72" t="s">
        <v>209</v>
      </c>
      <c r="Q5" s="72" t="s">
        <v>210</v>
      </c>
      <c r="R5" s="72" t="s">
        <v>211</v>
      </c>
      <c r="S5" s="72" t="s">
        <v>203</v>
      </c>
      <c r="T5" s="70"/>
      <c r="U5" s="72"/>
      <c r="V5" s="72" t="s">
        <v>208</v>
      </c>
      <c r="W5" s="72" t="s">
        <v>209</v>
      </c>
      <c r="X5" s="72" t="s">
        <v>210</v>
      </c>
      <c r="Y5" s="72" t="s">
        <v>211</v>
      </c>
      <c r="Z5" s="72" t="s">
        <v>203</v>
      </c>
      <c r="AA5" s="70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63"/>
      <c r="BL5" s="63"/>
      <c r="BM5" s="63"/>
      <c r="BN5" s="63"/>
      <c r="BO5" s="63"/>
      <c r="BP5" s="63"/>
    </row>
    <row r="6" spans="1:68">
      <c r="A6" s="72" t="s">
        <v>56</v>
      </c>
      <c r="B6" s="72">
        <v>2200</v>
      </c>
      <c r="C6" s="72">
        <v>3277.8</v>
      </c>
      <c r="D6" s="70"/>
      <c r="E6" s="72" t="s">
        <v>212</v>
      </c>
      <c r="F6" s="72">
        <v>55</v>
      </c>
      <c r="G6" s="72">
        <v>15</v>
      </c>
      <c r="H6" s="72">
        <v>7</v>
      </c>
      <c r="I6" s="70"/>
      <c r="J6" s="72" t="s">
        <v>212</v>
      </c>
      <c r="K6" s="72">
        <v>0.1</v>
      </c>
      <c r="L6" s="72">
        <v>4</v>
      </c>
      <c r="M6" s="70"/>
      <c r="N6" s="72" t="s">
        <v>213</v>
      </c>
      <c r="O6" s="72">
        <v>50</v>
      </c>
      <c r="P6" s="72">
        <v>60</v>
      </c>
      <c r="Q6" s="72">
        <v>0</v>
      </c>
      <c r="R6" s="72">
        <v>0</v>
      </c>
      <c r="S6" s="72">
        <v>101.9</v>
      </c>
      <c r="T6" s="70"/>
      <c r="U6" s="72" t="s">
        <v>214</v>
      </c>
      <c r="V6" s="72">
        <v>0</v>
      </c>
      <c r="W6" s="72">
        <v>0</v>
      </c>
      <c r="X6" s="72">
        <v>25</v>
      </c>
      <c r="Y6" s="72">
        <v>0</v>
      </c>
      <c r="Z6" s="72">
        <v>37.700000000000003</v>
      </c>
      <c r="AA6" s="70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63"/>
      <c r="BL6" s="63"/>
      <c r="BM6" s="63"/>
      <c r="BN6" s="63"/>
      <c r="BO6" s="63"/>
      <c r="BP6" s="63"/>
    </row>
    <row r="7" spans="1:68">
      <c r="A7" s="70"/>
      <c r="B7" s="70"/>
      <c r="C7" s="70"/>
      <c r="D7" s="70"/>
      <c r="E7" s="72" t="s">
        <v>215</v>
      </c>
      <c r="F7" s="72">
        <v>65</v>
      </c>
      <c r="G7" s="72">
        <v>30</v>
      </c>
      <c r="H7" s="72">
        <v>20</v>
      </c>
      <c r="I7" s="70"/>
      <c r="J7" s="72" t="s">
        <v>215</v>
      </c>
      <c r="K7" s="72">
        <v>1</v>
      </c>
      <c r="L7" s="72">
        <v>10</v>
      </c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63"/>
      <c r="BL7" s="63"/>
      <c r="BM7" s="63"/>
      <c r="BN7" s="63"/>
      <c r="BO7" s="63"/>
      <c r="BP7" s="63"/>
    </row>
    <row r="8" spans="1:68">
      <c r="A8" s="70"/>
      <c r="B8" s="70"/>
      <c r="C8" s="70"/>
      <c r="D8" s="70"/>
      <c r="E8" s="72" t="s">
        <v>216</v>
      </c>
      <c r="F8" s="72">
        <v>79.900000000000006</v>
      </c>
      <c r="G8" s="72">
        <v>6.6</v>
      </c>
      <c r="H8" s="72">
        <v>13.5</v>
      </c>
      <c r="I8" s="70"/>
      <c r="J8" s="72" t="s">
        <v>216</v>
      </c>
      <c r="K8" s="72">
        <v>3.5</v>
      </c>
      <c r="L8" s="72">
        <v>5.7</v>
      </c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63"/>
      <c r="BL8" s="63"/>
      <c r="BM8" s="63"/>
      <c r="BN8" s="63"/>
      <c r="BO8" s="63"/>
      <c r="BP8" s="63"/>
    </row>
    <row r="9" spans="1:68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63"/>
      <c r="BL9" s="63"/>
      <c r="BM9" s="63"/>
      <c r="BN9" s="63"/>
      <c r="BO9" s="63"/>
      <c r="BP9" s="63"/>
    </row>
    <row r="10" spans="1:68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63"/>
      <c r="BL10" s="63"/>
      <c r="BM10" s="63"/>
      <c r="BN10" s="63"/>
      <c r="BO10" s="63"/>
      <c r="BP10" s="63"/>
    </row>
    <row r="11" spans="1:68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63"/>
      <c r="BL11" s="63"/>
      <c r="BM11" s="63"/>
      <c r="BN11" s="63"/>
      <c r="BO11" s="63"/>
      <c r="BP11" s="63"/>
    </row>
    <row r="12" spans="1:68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63"/>
      <c r="BL12" s="63"/>
      <c r="BM12" s="63"/>
      <c r="BN12" s="63"/>
      <c r="BO12" s="63"/>
      <c r="BP12" s="63"/>
    </row>
    <row r="13" spans="1:68">
      <c r="A13" s="68" t="s">
        <v>217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63"/>
      <c r="BL13" s="63"/>
      <c r="BM13" s="63"/>
      <c r="BN13" s="63"/>
      <c r="BO13" s="63"/>
      <c r="BP13" s="63"/>
    </row>
    <row r="14" spans="1:68">
      <c r="A14" s="72" t="s">
        <v>218</v>
      </c>
      <c r="B14" s="72"/>
      <c r="C14" s="72"/>
      <c r="D14" s="72"/>
      <c r="E14" s="72"/>
      <c r="F14" s="72"/>
      <c r="G14" s="70"/>
      <c r="H14" s="72" t="s">
        <v>219</v>
      </c>
      <c r="I14" s="72"/>
      <c r="J14" s="72"/>
      <c r="K14" s="72"/>
      <c r="L14" s="72"/>
      <c r="M14" s="72"/>
      <c r="N14" s="70"/>
      <c r="O14" s="72" t="s">
        <v>220</v>
      </c>
      <c r="P14" s="72"/>
      <c r="Q14" s="72"/>
      <c r="R14" s="72"/>
      <c r="S14" s="72"/>
      <c r="T14" s="72"/>
      <c r="U14" s="70"/>
      <c r="V14" s="72" t="s">
        <v>221</v>
      </c>
      <c r="W14" s="72"/>
      <c r="X14" s="72"/>
      <c r="Y14" s="72"/>
      <c r="Z14" s="72"/>
      <c r="AA14" s="72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63"/>
      <c r="BL14" s="63"/>
      <c r="BM14" s="63"/>
      <c r="BN14" s="63"/>
      <c r="BO14" s="63"/>
      <c r="BP14" s="63"/>
    </row>
    <row r="15" spans="1:68">
      <c r="A15" s="72"/>
      <c r="B15" s="72" t="s">
        <v>208</v>
      </c>
      <c r="C15" s="72" t="s">
        <v>209</v>
      </c>
      <c r="D15" s="72" t="s">
        <v>210</v>
      </c>
      <c r="E15" s="72" t="s">
        <v>211</v>
      </c>
      <c r="F15" s="72" t="s">
        <v>203</v>
      </c>
      <c r="G15" s="70"/>
      <c r="H15" s="72"/>
      <c r="I15" s="72" t="s">
        <v>208</v>
      </c>
      <c r="J15" s="72" t="s">
        <v>209</v>
      </c>
      <c r="K15" s="72" t="s">
        <v>210</v>
      </c>
      <c r="L15" s="72" t="s">
        <v>211</v>
      </c>
      <c r="M15" s="72" t="s">
        <v>203</v>
      </c>
      <c r="N15" s="70"/>
      <c r="O15" s="72"/>
      <c r="P15" s="72" t="s">
        <v>208</v>
      </c>
      <c r="Q15" s="72" t="s">
        <v>209</v>
      </c>
      <c r="R15" s="72" t="s">
        <v>210</v>
      </c>
      <c r="S15" s="72" t="s">
        <v>211</v>
      </c>
      <c r="T15" s="72" t="s">
        <v>203</v>
      </c>
      <c r="U15" s="70"/>
      <c r="V15" s="72"/>
      <c r="W15" s="72" t="s">
        <v>208</v>
      </c>
      <c r="X15" s="72" t="s">
        <v>209</v>
      </c>
      <c r="Y15" s="72" t="s">
        <v>210</v>
      </c>
      <c r="Z15" s="72" t="s">
        <v>211</v>
      </c>
      <c r="AA15" s="72" t="s">
        <v>203</v>
      </c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63"/>
      <c r="BL15" s="63"/>
      <c r="BM15" s="63"/>
      <c r="BN15" s="63"/>
      <c r="BO15" s="63"/>
      <c r="BP15" s="63"/>
    </row>
    <row r="16" spans="1:68">
      <c r="A16" s="72" t="s">
        <v>222</v>
      </c>
      <c r="B16" s="72">
        <v>530</v>
      </c>
      <c r="C16" s="72">
        <v>750</v>
      </c>
      <c r="D16" s="72">
        <v>0</v>
      </c>
      <c r="E16" s="72">
        <v>3000</v>
      </c>
      <c r="F16" s="72">
        <v>737.4</v>
      </c>
      <c r="G16" s="70"/>
      <c r="H16" s="72" t="s">
        <v>3</v>
      </c>
      <c r="I16" s="72">
        <v>0</v>
      </c>
      <c r="J16" s="72">
        <v>0</v>
      </c>
      <c r="K16" s="72">
        <v>12</v>
      </c>
      <c r="L16" s="72">
        <v>540</v>
      </c>
      <c r="M16" s="72">
        <v>22</v>
      </c>
      <c r="N16" s="70"/>
      <c r="O16" s="72" t="s">
        <v>4</v>
      </c>
      <c r="P16" s="72">
        <v>0</v>
      </c>
      <c r="Q16" s="72">
        <v>0</v>
      </c>
      <c r="R16" s="72">
        <v>10</v>
      </c>
      <c r="S16" s="72">
        <v>100</v>
      </c>
      <c r="T16" s="72">
        <v>4.7</v>
      </c>
      <c r="U16" s="70"/>
      <c r="V16" s="72" t="s">
        <v>5</v>
      </c>
      <c r="W16" s="72">
        <v>0</v>
      </c>
      <c r="X16" s="72">
        <v>0</v>
      </c>
      <c r="Y16" s="72">
        <v>75</v>
      </c>
      <c r="Z16" s="72">
        <v>0</v>
      </c>
      <c r="AA16" s="72">
        <v>254.1</v>
      </c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63"/>
      <c r="BL16" s="63"/>
      <c r="BM16" s="63"/>
      <c r="BN16" s="63"/>
      <c r="BO16" s="63"/>
      <c r="BP16" s="63"/>
    </row>
    <row r="17" spans="1:68">
      <c r="A17" s="71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63"/>
      <c r="BL17" s="63"/>
      <c r="BM17" s="63"/>
      <c r="BN17" s="63"/>
      <c r="BO17" s="63"/>
      <c r="BP17" s="63"/>
    </row>
    <row r="18" spans="1:68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63"/>
      <c r="BL18" s="63"/>
      <c r="BM18" s="63"/>
      <c r="BN18" s="63"/>
      <c r="BO18" s="63"/>
      <c r="BP18" s="63"/>
    </row>
    <row r="19" spans="1:68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63"/>
      <c r="BL19" s="63"/>
      <c r="BM19" s="63"/>
      <c r="BN19" s="63"/>
      <c r="BO19" s="63"/>
      <c r="BP19" s="63"/>
    </row>
    <row r="20" spans="1:68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63"/>
      <c r="BL20" s="63"/>
      <c r="BM20" s="63"/>
      <c r="BN20" s="63"/>
      <c r="BO20" s="63"/>
      <c r="BP20" s="63"/>
    </row>
    <row r="21" spans="1:68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63"/>
      <c r="BL21" s="63"/>
      <c r="BM21" s="63"/>
      <c r="BN21" s="63"/>
      <c r="BO21" s="63"/>
      <c r="BP21" s="63"/>
    </row>
    <row r="22" spans="1:68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63"/>
      <c r="BL22" s="63"/>
      <c r="BM22" s="63"/>
      <c r="BN22" s="63"/>
      <c r="BO22" s="63"/>
      <c r="BP22" s="63"/>
    </row>
    <row r="23" spans="1:68">
      <c r="A23" s="68" t="s">
        <v>223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3"/>
      <c r="BL23" s="63"/>
      <c r="BM23" s="63"/>
      <c r="BN23" s="63"/>
      <c r="BO23" s="63"/>
      <c r="BP23" s="63"/>
    </row>
    <row r="24" spans="1:68">
      <c r="A24" s="72" t="s">
        <v>224</v>
      </c>
      <c r="B24" s="72"/>
      <c r="C24" s="72"/>
      <c r="D24" s="72"/>
      <c r="E24" s="72"/>
      <c r="F24" s="72"/>
      <c r="G24" s="70"/>
      <c r="H24" s="72" t="s">
        <v>225</v>
      </c>
      <c r="I24" s="72"/>
      <c r="J24" s="72"/>
      <c r="K24" s="72"/>
      <c r="L24" s="72"/>
      <c r="M24" s="72"/>
      <c r="N24" s="70"/>
      <c r="O24" s="72" t="s">
        <v>226</v>
      </c>
      <c r="P24" s="72"/>
      <c r="Q24" s="72"/>
      <c r="R24" s="72"/>
      <c r="S24" s="72"/>
      <c r="T24" s="72"/>
      <c r="U24" s="70"/>
      <c r="V24" s="72" t="s">
        <v>227</v>
      </c>
      <c r="W24" s="72"/>
      <c r="X24" s="72"/>
      <c r="Y24" s="72"/>
      <c r="Z24" s="72"/>
      <c r="AA24" s="72"/>
      <c r="AB24" s="70"/>
      <c r="AC24" s="72" t="s">
        <v>228</v>
      </c>
      <c r="AD24" s="72"/>
      <c r="AE24" s="72"/>
      <c r="AF24" s="72"/>
      <c r="AG24" s="72"/>
      <c r="AH24" s="72"/>
      <c r="AI24" s="70"/>
      <c r="AJ24" s="72" t="s">
        <v>229</v>
      </c>
      <c r="AK24" s="72"/>
      <c r="AL24" s="72"/>
      <c r="AM24" s="72"/>
      <c r="AN24" s="72"/>
      <c r="AO24" s="72"/>
      <c r="AP24" s="70"/>
      <c r="AQ24" s="72" t="s">
        <v>230</v>
      </c>
      <c r="AR24" s="72"/>
      <c r="AS24" s="72"/>
      <c r="AT24" s="72"/>
      <c r="AU24" s="72"/>
      <c r="AV24" s="72"/>
      <c r="AW24" s="70"/>
      <c r="AX24" s="72" t="s">
        <v>231</v>
      </c>
      <c r="AY24" s="72"/>
      <c r="AZ24" s="72"/>
      <c r="BA24" s="72"/>
      <c r="BB24" s="72"/>
      <c r="BC24" s="72"/>
      <c r="BD24" s="70"/>
      <c r="BE24" s="72" t="s">
        <v>232</v>
      </c>
      <c r="BF24" s="72"/>
      <c r="BG24" s="72"/>
      <c r="BH24" s="72"/>
      <c r="BI24" s="72"/>
      <c r="BJ24" s="72"/>
      <c r="BK24" s="63"/>
      <c r="BL24" s="63"/>
      <c r="BM24" s="63"/>
      <c r="BN24" s="63"/>
      <c r="BO24" s="63"/>
      <c r="BP24" s="63"/>
    </row>
    <row r="25" spans="1:68">
      <c r="A25" s="72"/>
      <c r="B25" s="72" t="s">
        <v>208</v>
      </c>
      <c r="C25" s="72" t="s">
        <v>209</v>
      </c>
      <c r="D25" s="72" t="s">
        <v>210</v>
      </c>
      <c r="E25" s="72" t="s">
        <v>211</v>
      </c>
      <c r="F25" s="72" t="s">
        <v>203</v>
      </c>
      <c r="G25" s="70"/>
      <c r="H25" s="72"/>
      <c r="I25" s="72" t="s">
        <v>208</v>
      </c>
      <c r="J25" s="72" t="s">
        <v>209</v>
      </c>
      <c r="K25" s="72" t="s">
        <v>210</v>
      </c>
      <c r="L25" s="72" t="s">
        <v>211</v>
      </c>
      <c r="M25" s="72" t="s">
        <v>203</v>
      </c>
      <c r="N25" s="70"/>
      <c r="O25" s="72"/>
      <c r="P25" s="72" t="s">
        <v>208</v>
      </c>
      <c r="Q25" s="72" t="s">
        <v>209</v>
      </c>
      <c r="R25" s="72" t="s">
        <v>210</v>
      </c>
      <c r="S25" s="72" t="s">
        <v>211</v>
      </c>
      <c r="T25" s="72" t="s">
        <v>203</v>
      </c>
      <c r="U25" s="70"/>
      <c r="V25" s="72"/>
      <c r="W25" s="72" t="s">
        <v>208</v>
      </c>
      <c r="X25" s="72" t="s">
        <v>209</v>
      </c>
      <c r="Y25" s="72" t="s">
        <v>210</v>
      </c>
      <c r="Z25" s="72" t="s">
        <v>211</v>
      </c>
      <c r="AA25" s="72" t="s">
        <v>203</v>
      </c>
      <c r="AB25" s="70"/>
      <c r="AC25" s="72"/>
      <c r="AD25" s="72" t="s">
        <v>208</v>
      </c>
      <c r="AE25" s="72" t="s">
        <v>209</v>
      </c>
      <c r="AF25" s="72" t="s">
        <v>210</v>
      </c>
      <c r="AG25" s="72" t="s">
        <v>211</v>
      </c>
      <c r="AH25" s="72" t="s">
        <v>203</v>
      </c>
      <c r="AI25" s="70"/>
      <c r="AJ25" s="72"/>
      <c r="AK25" s="72" t="s">
        <v>208</v>
      </c>
      <c r="AL25" s="72" t="s">
        <v>209</v>
      </c>
      <c r="AM25" s="72" t="s">
        <v>210</v>
      </c>
      <c r="AN25" s="72" t="s">
        <v>211</v>
      </c>
      <c r="AO25" s="72" t="s">
        <v>203</v>
      </c>
      <c r="AP25" s="70"/>
      <c r="AQ25" s="72"/>
      <c r="AR25" s="72" t="s">
        <v>208</v>
      </c>
      <c r="AS25" s="72" t="s">
        <v>209</v>
      </c>
      <c r="AT25" s="72" t="s">
        <v>210</v>
      </c>
      <c r="AU25" s="72" t="s">
        <v>211</v>
      </c>
      <c r="AV25" s="72" t="s">
        <v>203</v>
      </c>
      <c r="AW25" s="70"/>
      <c r="AX25" s="72"/>
      <c r="AY25" s="72" t="s">
        <v>208</v>
      </c>
      <c r="AZ25" s="72" t="s">
        <v>209</v>
      </c>
      <c r="BA25" s="72" t="s">
        <v>210</v>
      </c>
      <c r="BB25" s="72" t="s">
        <v>211</v>
      </c>
      <c r="BC25" s="72" t="s">
        <v>203</v>
      </c>
      <c r="BD25" s="70"/>
      <c r="BE25" s="72"/>
      <c r="BF25" s="72" t="s">
        <v>208</v>
      </c>
      <c r="BG25" s="72" t="s">
        <v>209</v>
      </c>
      <c r="BH25" s="72" t="s">
        <v>210</v>
      </c>
      <c r="BI25" s="72" t="s">
        <v>211</v>
      </c>
      <c r="BJ25" s="72" t="s">
        <v>203</v>
      </c>
      <c r="BK25" s="63"/>
      <c r="BL25" s="63"/>
      <c r="BM25" s="63"/>
      <c r="BN25" s="63"/>
      <c r="BO25" s="63"/>
      <c r="BP25" s="63"/>
    </row>
    <row r="26" spans="1:68">
      <c r="A26" s="72" t="s">
        <v>8</v>
      </c>
      <c r="B26" s="72">
        <v>75</v>
      </c>
      <c r="C26" s="72">
        <v>100</v>
      </c>
      <c r="D26" s="72">
        <v>0</v>
      </c>
      <c r="E26" s="72">
        <v>2000</v>
      </c>
      <c r="F26" s="72">
        <v>245.1</v>
      </c>
      <c r="G26" s="70"/>
      <c r="H26" s="72" t="s">
        <v>9</v>
      </c>
      <c r="I26" s="72">
        <v>1</v>
      </c>
      <c r="J26" s="72">
        <v>1.2</v>
      </c>
      <c r="K26" s="72">
        <v>0</v>
      </c>
      <c r="L26" s="72">
        <v>0</v>
      </c>
      <c r="M26" s="72">
        <v>2.6</v>
      </c>
      <c r="N26" s="70"/>
      <c r="O26" s="72" t="s">
        <v>10</v>
      </c>
      <c r="P26" s="72">
        <v>1.3</v>
      </c>
      <c r="Q26" s="72">
        <v>1.5</v>
      </c>
      <c r="R26" s="72">
        <v>0</v>
      </c>
      <c r="S26" s="72">
        <v>0</v>
      </c>
      <c r="T26" s="72">
        <v>1.9</v>
      </c>
      <c r="U26" s="70"/>
      <c r="V26" s="72" t="s">
        <v>11</v>
      </c>
      <c r="W26" s="72">
        <v>12</v>
      </c>
      <c r="X26" s="72">
        <v>16</v>
      </c>
      <c r="Y26" s="72">
        <v>0</v>
      </c>
      <c r="Z26" s="72">
        <v>35</v>
      </c>
      <c r="AA26" s="72">
        <v>25.5</v>
      </c>
      <c r="AB26" s="70"/>
      <c r="AC26" s="72" t="s">
        <v>12</v>
      </c>
      <c r="AD26" s="72">
        <v>1.3</v>
      </c>
      <c r="AE26" s="72">
        <v>1.5</v>
      </c>
      <c r="AF26" s="72">
        <v>0</v>
      </c>
      <c r="AG26" s="72">
        <v>100</v>
      </c>
      <c r="AH26" s="72">
        <v>2.7</v>
      </c>
      <c r="AI26" s="70"/>
      <c r="AJ26" s="72" t="s">
        <v>233</v>
      </c>
      <c r="AK26" s="72">
        <v>320</v>
      </c>
      <c r="AL26" s="72">
        <v>400</v>
      </c>
      <c r="AM26" s="72">
        <v>0</v>
      </c>
      <c r="AN26" s="72">
        <v>1000</v>
      </c>
      <c r="AO26" s="72">
        <v>689.2</v>
      </c>
      <c r="AP26" s="70"/>
      <c r="AQ26" s="72" t="s">
        <v>13</v>
      </c>
      <c r="AR26" s="72">
        <v>2</v>
      </c>
      <c r="AS26" s="72">
        <v>2.4</v>
      </c>
      <c r="AT26" s="72">
        <v>0</v>
      </c>
      <c r="AU26" s="72">
        <v>0</v>
      </c>
      <c r="AV26" s="72">
        <v>11.2</v>
      </c>
      <c r="AW26" s="70"/>
      <c r="AX26" s="72" t="s">
        <v>14</v>
      </c>
      <c r="AY26" s="72">
        <v>0</v>
      </c>
      <c r="AZ26" s="72">
        <v>0</v>
      </c>
      <c r="BA26" s="72">
        <v>5</v>
      </c>
      <c r="BB26" s="72">
        <v>0</v>
      </c>
      <c r="BC26" s="72">
        <v>4.8</v>
      </c>
      <c r="BD26" s="70"/>
      <c r="BE26" s="72" t="s">
        <v>15</v>
      </c>
      <c r="BF26" s="72">
        <v>0</v>
      </c>
      <c r="BG26" s="72">
        <v>0</v>
      </c>
      <c r="BH26" s="72">
        <v>30</v>
      </c>
      <c r="BI26" s="72">
        <v>0</v>
      </c>
      <c r="BJ26" s="72">
        <v>3.3</v>
      </c>
      <c r="BK26" s="63"/>
      <c r="BL26" s="63"/>
      <c r="BM26" s="63"/>
      <c r="BN26" s="63"/>
      <c r="BO26" s="63"/>
      <c r="BP26" s="63"/>
    </row>
    <row r="27" spans="1:68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63"/>
      <c r="BL27" s="63"/>
      <c r="BM27" s="63"/>
      <c r="BN27" s="63"/>
      <c r="BO27" s="63"/>
      <c r="BP27" s="63"/>
    </row>
    <row r="28" spans="1:6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63"/>
      <c r="BL28" s="63"/>
      <c r="BM28" s="63"/>
      <c r="BN28" s="63"/>
      <c r="BO28" s="63"/>
      <c r="BP28" s="63"/>
    </row>
    <row r="29" spans="1:68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63"/>
      <c r="BL29" s="63"/>
      <c r="BM29" s="63"/>
      <c r="BN29" s="63"/>
      <c r="BO29" s="63"/>
      <c r="BP29" s="63"/>
    </row>
    <row r="30" spans="1:68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63"/>
      <c r="BL30" s="63"/>
      <c r="BM30" s="63"/>
      <c r="BN30" s="63"/>
      <c r="BO30" s="63"/>
      <c r="BP30" s="63"/>
    </row>
    <row r="31" spans="1:68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63"/>
      <c r="BL31" s="63"/>
      <c r="BM31" s="63"/>
      <c r="BN31" s="63"/>
      <c r="BO31" s="63"/>
      <c r="BP31" s="63"/>
    </row>
    <row r="32" spans="1:68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63"/>
      <c r="BL32" s="63"/>
      <c r="BM32" s="63"/>
      <c r="BN32" s="63"/>
      <c r="BO32" s="63"/>
      <c r="BP32" s="63"/>
    </row>
    <row r="33" spans="1:68">
      <c r="A33" s="68" t="s">
        <v>234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62"/>
      <c r="BL33" s="62"/>
      <c r="BM33" s="62"/>
      <c r="BN33" s="62"/>
      <c r="BO33" s="62"/>
      <c r="BP33" s="62"/>
    </row>
    <row r="34" spans="1:68">
      <c r="A34" s="72" t="s">
        <v>235</v>
      </c>
      <c r="B34" s="72"/>
      <c r="C34" s="72"/>
      <c r="D34" s="72"/>
      <c r="E34" s="72"/>
      <c r="F34" s="72"/>
      <c r="G34" s="70"/>
      <c r="H34" s="72" t="s">
        <v>236</v>
      </c>
      <c r="I34" s="72"/>
      <c r="J34" s="72"/>
      <c r="K34" s="72"/>
      <c r="L34" s="72"/>
      <c r="M34" s="72"/>
      <c r="N34" s="70"/>
      <c r="O34" s="72" t="s">
        <v>237</v>
      </c>
      <c r="P34" s="72"/>
      <c r="Q34" s="72"/>
      <c r="R34" s="72"/>
      <c r="S34" s="72"/>
      <c r="T34" s="72"/>
      <c r="U34" s="70"/>
      <c r="V34" s="72" t="s">
        <v>238</v>
      </c>
      <c r="W34" s="72"/>
      <c r="X34" s="72"/>
      <c r="Y34" s="72"/>
      <c r="Z34" s="72"/>
      <c r="AA34" s="72"/>
      <c r="AB34" s="70"/>
      <c r="AC34" s="72" t="s">
        <v>239</v>
      </c>
      <c r="AD34" s="72"/>
      <c r="AE34" s="72"/>
      <c r="AF34" s="72"/>
      <c r="AG34" s="72"/>
      <c r="AH34" s="72"/>
      <c r="AI34" s="70"/>
      <c r="AJ34" s="72" t="s">
        <v>240</v>
      </c>
      <c r="AK34" s="72"/>
      <c r="AL34" s="72"/>
      <c r="AM34" s="72"/>
      <c r="AN34" s="72"/>
      <c r="AO34" s="72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63"/>
      <c r="BL34" s="63"/>
      <c r="BM34" s="63"/>
      <c r="BN34" s="63"/>
      <c r="BO34" s="63"/>
      <c r="BP34" s="63"/>
    </row>
    <row r="35" spans="1:68">
      <c r="A35" s="72"/>
      <c r="B35" s="72" t="s">
        <v>208</v>
      </c>
      <c r="C35" s="72" t="s">
        <v>209</v>
      </c>
      <c r="D35" s="72" t="s">
        <v>210</v>
      </c>
      <c r="E35" s="72" t="s">
        <v>211</v>
      </c>
      <c r="F35" s="72" t="s">
        <v>203</v>
      </c>
      <c r="G35" s="70"/>
      <c r="H35" s="72"/>
      <c r="I35" s="72" t="s">
        <v>208</v>
      </c>
      <c r="J35" s="72" t="s">
        <v>209</v>
      </c>
      <c r="K35" s="72" t="s">
        <v>210</v>
      </c>
      <c r="L35" s="72" t="s">
        <v>211</v>
      </c>
      <c r="M35" s="72" t="s">
        <v>203</v>
      </c>
      <c r="N35" s="70"/>
      <c r="O35" s="72"/>
      <c r="P35" s="72" t="s">
        <v>208</v>
      </c>
      <c r="Q35" s="72" t="s">
        <v>209</v>
      </c>
      <c r="R35" s="72" t="s">
        <v>210</v>
      </c>
      <c r="S35" s="72" t="s">
        <v>211</v>
      </c>
      <c r="T35" s="72" t="s">
        <v>203</v>
      </c>
      <c r="U35" s="70"/>
      <c r="V35" s="72"/>
      <c r="W35" s="72" t="s">
        <v>208</v>
      </c>
      <c r="X35" s="72" t="s">
        <v>209</v>
      </c>
      <c r="Y35" s="72" t="s">
        <v>210</v>
      </c>
      <c r="Z35" s="72" t="s">
        <v>211</v>
      </c>
      <c r="AA35" s="72" t="s">
        <v>203</v>
      </c>
      <c r="AB35" s="70"/>
      <c r="AC35" s="72"/>
      <c r="AD35" s="72" t="s">
        <v>208</v>
      </c>
      <c r="AE35" s="72" t="s">
        <v>209</v>
      </c>
      <c r="AF35" s="72" t="s">
        <v>210</v>
      </c>
      <c r="AG35" s="72" t="s">
        <v>211</v>
      </c>
      <c r="AH35" s="72" t="s">
        <v>203</v>
      </c>
      <c r="AI35" s="70"/>
      <c r="AJ35" s="72"/>
      <c r="AK35" s="72" t="s">
        <v>208</v>
      </c>
      <c r="AL35" s="72" t="s">
        <v>209</v>
      </c>
      <c r="AM35" s="72" t="s">
        <v>210</v>
      </c>
      <c r="AN35" s="72" t="s">
        <v>211</v>
      </c>
      <c r="AO35" s="72" t="s">
        <v>203</v>
      </c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63"/>
      <c r="BL35" s="63"/>
      <c r="BM35" s="63"/>
      <c r="BN35" s="63"/>
      <c r="BO35" s="63"/>
      <c r="BP35" s="63"/>
    </row>
    <row r="36" spans="1:68">
      <c r="A36" s="72" t="s">
        <v>17</v>
      </c>
      <c r="B36" s="72">
        <v>600</v>
      </c>
      <c r="C36" s="72">
        <v>750</v>
      </c>
      <c r="D36" s="72">
        <v>0</v>
      </c>
      <c r="E36" s="72">
        <v>2000</v>
      </c>
      <c r="F36" s="72">
        <v>839.8</v>
      </c>
      <c r="G36" s="70"/>
      <c r="H36" s="72" t="s">
        <v>18</v>
      </c>
      <c r="I36" s="72">
        <v>580</v>
      </c>
      <c r="J36" s="72">
        <v>700</v>
      </c>
      <c r="K36" s="72">
        <v>0</v>
      </c>
      <c r="L36" s="72">
        <v>3500</v>
      </c>
      <c r="M36" s="72">
        <v>1983.9</v>
      </c>
      <c r="N36" s="70"/>
      <c r="O36" s="72" t="s">
        <v>19</v>
      </c>
      <c r="P36" s="72">
        <v>0</v>
      </c>
      <c r="Q36" s="72">
        <v>0</v>
      </c>
      <c r="R36" s="72">
        <v>1500</v>
      </c>
      <c r="S36" s="72">
        <v>2000</v>
      </c>
      <c r="T36" s="72">
        <v>5476.2</v>
      </c>
      <c r="U36" s="70"/>
      <c r="V36" s="72" t="s">
        <v>20</v>
      </c>
      <c r="W36" s="72">
        <v>0</v>
      </c>
      <c r="X36" s="72">
        <v>0</v>
      </c>
      <c r="Y36" s="72">
        <v>3500</v>
      </c>
      <c r="Z36" s="72">
        <v>0</v>
      </c>
      <c r="AA36" s="72">
        <v>5724.8</v>
      </c>
      <c r="AB36" s="70"/>
      <c r="AC36" s="72" t="s">
        <v>21</v>
      </c>
      <c r="AD36" s="72">
        <v>0</v>
      </c>
      <c r="AE36" s="72">
        <v>0</v>
      </c>
      <c r="AF36" s="72">
        <v>2300</v>
      </c>
      <c r="AG36" s="72">
        <v>0</v>
      </c>
      <c r="AH36" s="72">
        <v>323.5</v>
      </c>
      <c r="AI36" s="70"/>
      <c r="AJ36" s="72" t="s">
        <v>22</v>
      </c>
      <c r="AK36" s="72">
        <v>305</v>
      </c>
      <c r="AL36" s="72">
        <v>370</v>
      </c>
      <c r="AM36" s="72">
        <v>0</v>
      </c>
      <c r="AN36" s="72">
        <v>350</v>
      </c>
      <c r="AO36" s="72">
        <v>221.9</v>
      </c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63"/>
      <c r="BL36" s="63"/>
      <c r="BM36" s="63"/>
      <c r="BN36" s="63"/>
      <c r="BO36" s="63"/>
      <c r="BP36" s="63"/>
    </row>
    <row r="37" spans="1:68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63"/>
      <c r="BL37" s="63"/>
      <c r="BM37" s="63"/>
      <c r="BN37" s="63"/>
      <c r="BO37" s="63"/>
      <c r="BP37" s="63"/>
    </row>
    <row r="38" spans="1:6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63"/>
      <c r="BL38" s="63"/>
      <c r="BM38" s="63"/>
      <c r="BN38" s="63"/>
      <c r="BO38" s="63"/>
      <c r="BP38" s="63"/>
    </row>
    <row r="39" spans="1:68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63"/>
      <c r="BL39" s="63"/>
      <c r="BM39" s="63"/>
      <c r="BN39" s="63"/>
      <c r="BO39" s="63"/>
      <c r="BP39" s="63"/>
    </row>
    <row r="40" spans="1:68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63"/>
      <c r="BL40" s="63"/>
      <c r="BM40" s="63"/>
      <c r="BN40" s="63"/>
      <c r="BO40" s="63"/>
      <c r="BP40" s="63"/>
    </row>
    <row r="41" spans="1:68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63"/>
      <c r="BL41" s="63"/>
      <c r="BM41" s="63"/>
      <c r="BN41" s="63"/>
      <c r="BO41" s="63"/>
      <c r="BP41" s="63"/>
    </row>
    <row r="42" spans="1:68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63"/>
      <c r="BL42" s="63"/>
      <c r="BM42" s="63"/>
      <c r="BN42" s="63"/>
      <c r="BO42" s="63"/>
      <c r="BP42" s="63"/>
    </row>
    <row r="43" spans="1:68">
      <c r="A43" s="68" t="s">
        <v>241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3"/>
      <c r="BL43" s="63"/>
      <c r="BM43" s="63"/>
      <c r="BN43" s="63"/>
      <c r="BO43" s="63"/>
      <c r="BP43" s="63"/>
    </row>
    <row r="44" spans="1:68">
      <c r="A44" s="72" t="s">
        <v>242</v>
      </c>
      <c r="B44" s="72"/>
      <c r="C44" s="72"/>
      <c r="D44" s="72"/>
      <c r="E44" s="72"/>
      <c r="F44" s="72"/>
      <c r="G44" s="70"/>
      <c r="H44" s="72" t="s">
        <v>243</v>
      </c>
      <c r="I44" s="72"/>
      <c r="J44" s="72"/>
      <c r="K44" s="72"/>
      <c r="L44" s="72"/>
      <c r="M44" s="72"/>
      <c r="N44" s="70"/>
      <c r="O44" s="72" t="s">
        <v>244</v>
      </c>
      <c r="P44" s="72"/>
      <c r="Q44" s="72"/>
      <c r="R44" s="72"/>
      <c r="S44" s="72"/>
      <c r="T44" s="72"/>
      <c r="U44" s="70"/>
      <c r="V44" s="72" t="s">
        <v>245</v>
      </c>
      <c r="W44" s="72"/>
      <c r="X44" s="72"/>
      <c r="Y44" s="72"/>
      <c r="Z44" s="72"/>
      <c r="AA44" s="72"/>
      <c r="AB44" s="70"/>
      <c r="AC44" s="72" t="s">
        <v>246</v>
      </c>
      <c r="AD44" s="72"/>
      <c r="AE44" s="72"/>
      <c r="AF44" s="72"/>
      <c r="AG44" s="72"/>
      <c r="AH44" s="72"/>
      <c r="AI44" s="70"/>
      <c r="AJ44" s="72" t="s">
        <v>247</v>
      </c>
      <c r="AK44" s="72"/>
      <c r="AL44" s="72"/>
      <c r="AM44" s="72"/>
      <c r="AN44" s="72"/>
      <c r="AO44" s="72"/>
      <c r="AP44" s="70"/>
      <c r="AQ44" s="72" t="s">
        <v>248</v>
      </c>
      <c r="AR44" s="72"/>
      <c r="AS44" s="72"/>
      <c r="AT44" s="72"/>
      <c r="AU44" s="72"/>
      <c r="AV44" s="72"/>
      <c r="AW44" s="70"/>
      <c r="AX44" s="72" t="s">
        <v>249</v>
      </c>
      <c r="AY44" s="72"/>
      <c r="AZ44" s="72"/>
      <c r="BA44" s="72"/>
      <c r="BB44" s="72"/>
      <c r="BC44" s="72"/>
      <c r="BD44" s="70"/>
      <c r="BE44" s="72" t="s">
        <v>250</v>
      </c>
      <c r="BF44" s="72"/>
      <c r="BG44" s="72"/>
      <c r="BH44" s="72"/>
      <c r="BI44" s="72"/>
      <c r="BJ44" s="72"/>
      <c r="BK44" s="63"/>
      <c r="BL44" s="63"/>
      <c r="BM44" s="63"/>
      <c r="BN44" s="63"/>
      <c r="BO44" s="63"/>
      <c r="BP44" s="63"/>
    </row>
    <row r="45" spans="1:68">
      <c r="A45" s="72"/>
      <c r="B45" s="72" t="s">
        <v>208</v>
      </c>
      <c r="C45" s="72" t="s">
        <v>209</v>
      </c>
      <c r="D45" s="72" t="s">
        <v>210</v>
      </c>
      <c r="E45" s="72" t="s">
        <v>211</v>
      </c>
      <c r="F45" s="72" t="s">
        <v>203</v>
      </c>
      <c r="G45" s="70"/>
      <c r="H45" s="72"/>
      <c r="I45" s="72" t="s">
        <v>208</v>
      </c>
      <c r="J45" s="72" t="s">
        <v>209</v>
      </c>
      <c r="K45" s="72" t="s">
        <v>210</v>
      </c>
      <c r="L45" s="72" t="s">
        <v>211</v>
      </c>
      <c r="M45" s="72" t="s">
        <v>203</v>
      </c>
      <c r="N45" s="70"/>
      <c r="O45" s="72"/>
      <c r="P45" s="72" t="s">
        <v>208</v>
      </c>
      <c r="Q45" s="72" t="s">
        <v>209</v>
      </c>
      <c r="R45" s="72" t="s">
        <v>210</v>
      </c>
      <c r="S45" s="72" t="s">
        <v>211</v>
      </c>
      <c r="T45" s="72" t="s">
        <v>203</v>
      </c>
      <c r="U45" s="70"/>
      <c r="V45" s="72"/>
      <c r="W45" s="72" t="s">
        <v>208</v>
      </c>
      <c r="X45" s="72" t="s">
        <v>209</v>
      </c>
      <c r="Y45" s="72" t="s">
        <v>210</v>
      </c>
      <c r="Z45" s="72" t="s">
        <v>211</v>
      </c>
      <c r="AA45" s="72" t="s">
        <v>203</v>
      </c>
      <c r="AB45" s="70"/>
      <c r="AC45" s="72"/>
      <c r="AD45" s="72" t="s">
        <v>208</v>
      </c>
      <c r="AE45" s="72" t="s">
        <v>209</v>
      </c>
      <c r="AF45" s="72" t="s">
        <v>210</v>
      </c>
      <c r="AG45" s="72" t="s">
        <v>211</v>
      </c>
      <c r="AH45" s="72" t="s">
        <v>203</v>
      </c>
      <c r="AI45" s="70"/>
      <c r="AJ45" s="72"/>
      <c r="AK45" s="72" t="s">
        <v>208</v>
      </c>
      <c r="AL45" s="72" t="s">
        <v>209</v>
      </c>
      <c r="AM45" s="72" t="s">
        <v>210</v>
      </c>
      <c r="AN45" s="72" t="s">
        <v>211</v>
      </c>
      <c r="AO45" s="72" t="s">
        <v>203</v>
      </c>
      <c r="AP45" s="70"/>
      <c r="AQ45" s="72"/>
      <c r="AR45" s="72" t="s">
        <v>208</v>
      </c>
      <c r="AS45" s="72" t="s">
        <v>209</v>
      </c>
      <c r="AT45" s="72" t="s">
        <v>210</v>
      </c>
      <c r="AU45" s="72" t="s">
        <v>211</v>
      </c>
      <c r="AV45" s="72" t="s">
        <v>203</v>
      </c>
      <c r="AW45" s="70"/>
      <c r="AX45" s="72"/>
      <c r="AY45" s="72" t="s">
        <v>208</v>
      </c>
      <c r="AZ45" s="72" t="s">
        <v>209</v>
      </c>
      <c r="BA45" s="72" t="s">
        <v>210</v>
      </c>
      <c r="BB45" s="72" t="s">
        <v>211</v>
      </c>
      <c r="BC45" s="72" t="s">
        <v>203</v>
      </c>
      <c r="BD45" s="70"/>
      <c r="BE45" s="72"/>
      <c r="BF45" s="72" t="s">
        <v>208</v>
      </c>
      <c r="BG45" s="72" t="s">
        <v>209</v>
      </c>
      <c r="BH45" s="72" t="s">
        <v>210</v>
      </c>
      <c r="BI45" s="72" t="s">
        <v>211</v>
      </c>
      <c r="BJ45" s="72" t="s">
        <v>203</v>
      </c>
      <c r="BK45" s="63"/>
      <c r="BL45" s="63"/>
      <c r="BM45" s="63"/>
      <c r="BN45" s="63"/>
      <c r="BO45" s="63"/>
      <c r="BP45" s="63"/>
    </row>
    <row r="46" spans="1:68">
      <c r="A46" s="72" t="s">
        <v>23</v>
      </c>
      <c r="B46" s="72">
        <v>7</v>
      </c>
      <c r="C46" s="72">
        <v>10</v>
      </c>
      <c r="D46" s="72">
        <v>0</v>
      </c>
      <c r="E46" s="72">
        <v>45</v>
      </c>
      <c r="F46" s="72">
        <v>22.2</v>
      </c>
      <c r="G46" s="70"/>
      <c r="H46" s="72" t="s">
        <v>24</v>
      </c>
      <c r="I46" s="72">
        <v>8</v>
      </c>
      <c r="J46" s="72">
        <v>9</v>
      </c>
      <c r="K46" s="72">
        <v>0</v>
      </c>
      <c r="L46" s="72">
        <v>35</v>
      </c>
      <c r="M46" s="72">
        <v>17.100000000000001</v>
      </c>
      <c r="N46" s="70"/>
      <c r="O46" s="72" t="s">
        <v>251</v>
      </c>
      <c r="P46" s="72">
        <v>600</v>
      </c>
      <c r="Q46" s="72">
        <v>800</v>
      </c>
      <c r="R46" s="72">
        <v>0</v>
      </c>
      <c r="S46" s="72">
        <v>10000</v>
      </c>
      <c r="T46" s="72">
        <v>1898.2</v>
      </c>
      <c r="U46" s="70"/>
      <c r="V46" s="72" t="s">
        <v>29</v>
      </c>
      <c r="W46" s="72">
        <v>0</v>
      </c>
      <c r="X46" s="72">
        <v>0</v>
      </c>
      <c r="Y46" s="72">
        <v>3</v>
      </c>
      <c r="Z46" s="72">
        <v>10</v>
      </c>
      <c r="AA46" s="72">
        <v>0.1</v>
      </c>
      <c r="AB46" s="70"/>
      <c r="AC46" s="72" t="s">
        <v>25</v>
      </c>
      <c r="AD46" s="72">
        <v>0</v>
      </c>
      <c r="AE46" s="72">
        <v>0</v>
      </c>
      <c r="AF46" s="72">
        <v>4</v>
      </c>
      <c r="AG46" s="72">
        <v>11</v>
      </c>
      <c r="AH46" s="72">
        <v>6.2</v>
      </c>
      <c r="AI46" s="70"/>
      <c r="AJ46" s="72" t="s">
        <v>26</v>
      </c>
      <c r="AK46" s="72">
        <v>95</v>
      </c>
      <c r="AL46" s="72">
        <v>150</v>
      </c>
      <c r="AM46" s="72">
        <v>0</v>
      </c>
      <c r="AN46" s="72">
        <v>2400</v>
      </c>
      <c r="AO46" s="72">
        <v>363</v>
      </c>
      <c r="AP46" s="70"/>
      <c r="AQ46" s="72" t="s">
        <v>27</v>
      </c>
      <c r="AR46" s="72">
        <v>50</v>
      </c>
      <c r="AS46" s="72">
        <v>60</v>
      </c>
      <c r="AT46" s="72">
        <v>0</v>
      </c>
      <c r="AU46" s="72">
        <v>400</v>
      </c>
      <c r="AV46" s="72">
        <v>124.8</v>
      </c>
      <c r="AW46" s="70"/>
      <c r="AX46" s="72" t="s">
        <v>252</v>
      </c>
      <c r="AY46" s="72"/>
      <c r="AZ46" s="72"/>
      <c r="BA46" s="72"/>
      <c r="BB46" s="72"/>
      <c r="BC46" s="72"/>
      <c r="BD46" s="70"/>
      <c r="BE46" s="72" t="s">
        <v>253</v>
      </c>
      <c r="BF46" s="72"/>
      <c r="BG46" s="72"/>
      <c r="BH46" s="72"/>
      <c r="BI46" s="72"/>
      <c r="BJ46" s="72"/>
      <c r="BK46" s="63"/>
      <c r="BL46" s="63"/>
      <c r="BM46" s="63"/>
      <c r="BN46" s="63"/>
      <c r="BO46" s="63"/>
      <c r="BP46" s="6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A2" sqref="A2:XFD2"/>
    </sheetView>
  </sheetViews>
  <sheetFormatPr defaultRowHeight="15"/>
  <sheetData>
    <row r="1" spans="1:113" ht="16.5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4" customFormat="1">
      <c r="A2" s="64" t="s">
        <v>280</v>
      </c>
      <c r="B2" s="64" t="s">
        <v>281</v>
      </c>
      <c r="C2" s="64" t="s">
        <v>282</v>
      </c>
      <c r="D2" s="64">
        <v>62</v>
      </c>
      <c r="E2" s="64">
        <v>3277.7615000000001</v>
      </c>
      <c r="F2" s="64">
        <v>605.49630000000002</v>
      </c>
      <c r="G2" s="64">
        <v>50.049995000000003</v>
      </c>
      <c r="H2" s="64">
        <v>26.656790000000001</v>
      </c>
      <c r="I2" s="64">
        <v>23.393208000000001</v>
      </c>
      <c r="J2" s="64">
        <v>101.91445</v>
      </c>
      <c r="K2" s="64">
        <v>62.011054999999999</v>
      </c>
      <c r="L2" s="64">
        <v>39.903399999999998</v>
      </c>
      <c r="M2" s="64">
        <v>37.731459999999998</v>
      </c>
      <c r="N2" s="64">
        <v>5.6700359999999996</v>
      </c>
      <c r="O2" s="64">
        <v>19.76633</v>
      </c>
      <c r="P2" s="64">
        <v>2112.4294</v>
      </c>
      <c r="Q2" s="64">
        <v>30.807898000000002</v>
      </c>
      <c r="R2" s="64">
        <v>737.36114999999995</v>
      </c>
      <c r="S2" s="64">
        <v>140.10984999999999</v>
      </c>
      <c r="T2" s="64">
        <v>7167.0083000000004</v>
      </c>
      <c r="U2" s="64">
        <v>4.7435527000000004</v>
      </c>
      <c r="V2" s="64">
        <v>21.992449000000001</v>
      </c>
      <c r="W2" s="64">
        <v>254.07140000000001</v>
      </c>
      <c r="X2" s="64">
        <v>245.1387</v>
      </c>
      <c r="Y2" s="64">
        <v>2.592212</v>
      </c>
      <c r="Z2" s="64">
        <v>1.9332186</v>
      </c>
      <c r="AA2" s="64">
        <v>25.509623999999999</v>
      </c>
      <c r="AB2" s="64">
        <v>2.6663177</v>
      </c>
      <c r="AC2" s="64">
        <v>689.15497000000005</v>
      </c>
      <c r="AD2" s="64">
        <v>11.239658</v>
      </c>
      <c r="AE2" s="64">
        <v>4.8105969999999996</v>
      </c>
      <c r="AF2" s="64">
        <v>3.3082284999999998</v>
      </c>
      <c r="AG2" s="64">
        <v>839.76369999999997</v>
      </c>
      <c r="AH2" s="64">
        <v>453.39693999999997</v>
      </c>
      <c r="AI2" s="64">
        <v>386.36676</v>
      </c>
      <c r="AJ2" s="64">
        <v>1983.883</v>
      </c>
      <c r="AK2" s="64">
        <v>5476.2152999999998</v>
      </c>
      <c r="AL2" s="64">
        <v>323.49838</v>
      </c>
      <c r="AM2" s="64">
        <v>5724.7563</v>
      </c>
      <c r="AN2" s="64">
        <v>221.85778999999999</v>
      </c>
      <c r="AO2" s="64">
        <v>22.214745000000001</v>
      </c>
      <c r="AP2" s="64">
        <v>17.727896000000001</v>
      </c>
      <c r="AQ2" s="64">
        <v>4.4868490000000003</v>
      </c>
      <c r="AR2" s="64">
        <v>17.131073000000001</v>
      </c>
      <c r="AS2" s="64">
        <v>1898.2067999999999</v>
      </c>
      <c r="AT2" s="64">
        <v>0.12943896999999999</v>
      </c>
      <c r="AU2" s="64">
        <v>6.1743813000000003</v>
      </c>
      <c r="AV2" s="64">
        <v>363.01294000000001</v>
      </c>
      <c r="AW2" s="64">
        <v>124.78479</v>
      </c>
      <c r="AX2" s="64">
        <v>0.26247959999999998</v>
      </c>
      <c r="AY2" s="64">
        <v>1.1462406000000001</v>
      </c>
      <c r="AZ2" s="64">
        <v>239.87818999999999</v>
      </c>
      <c r="BA2" s="64">
        <v>36.622642999999997</v>
      </c>
      <c r="BB2" s="64">
        <v>13.355518</v>
      </c>
      <c r="BC2" s="64">
        <v>11.863165</v>
      </c>
      <c r="BD2" s="64">
        <v>11.394914999999999</v>
      </c>
      <c r="BE2" s="64">
        <v>0.98921530000000002</v>
      </c>
      <c r="BF2" s="64">
        <v>4.2762623</v>
      </c>
      <c r="BG2" s="64">
        <v>1.3877448000000001E-2</v>
      </c>
      <c r="BH2" s="64">
        <v>6.8212493999999999E-2</v>
      </c>
      <c r="BI2" s="64">
        <v>5.0581656000000003E-2</v>
      </c>
      <c r="BJ2" s="64">
        <v>0.16266103000000001</v>
      </c>
      <c r="BK2" s="64">
        <v>1.067496E-3</v>
      </c>
      <c r="BL2" s="64">
        <v>0.37336945999999999</v>
      </c>
      <c r="BM2" s="64">
        <v>3.2287240000000001</v>
      </c>
      <c r="BN2" s="64">
        <v>0.8044502</v>
      </c>
      <c r="BO2" s="64">
        <v>41.271186999999998</v>
      </c>
      <c r="BP2" s="64">
        <v>7.2904686999999999</v>
      </c>
      <c r="BQ2" s="64">
        <v>13.364037</v>
      </c>
      <c r="BR2" s="64">
        <v>44.971877999999997</v>
      </c>
      <c r="BS2" s="64">
        <v>19.695032000000001</v>
      </c>
      <c r="BT2" s="64">
        <v>8.5400030000000005</v>
      </c>
      <c r="BU2" s="64">
        <v>5.0179574999999997E-2</v>
      </c>
      <c r="BV2" s="64">
        <v>5.3294469999999997E-2</v>
      </c>
      <c r="BW2" s="64">
        <v>0.57796824000000002</v>
      </c>
      <c r="BX2" s="64">
        <v>1.1132188999999999</v>
      </c>
      <c r="BY2" s="64">
        <v>0.15480812999999999</v>
      </c>
      <c r="BZ2" s="64">
        <v>3.7959198000000002E-4</v>
      </c>
      <c r="CA2" s="64">
        <v>0.51677090000000003</v>
      </c>
      <c r="CB2" s="64">
        <v>3.8023937000000001E-2</v>
      </c>
      <c r="CC2" s="64">
        <v>0.42342973</v>
      </c>
      <c r="CD2" s="64">
        <v>2.169521</v>
      </c>
      <c r="CE2" s="64">
        <v>6.6472069999999994E-2</v>
      </c>
      <c r="CF2" s="64">
        <v>0.27760842000000002</v>
      </c>
      <c r="CG2" s="64">
        <v>0</v>
      </c>
      <c r="CH2" s="64">
        <v>9.0411430000000001E-2</v>
      </c>
      <c r="CI2" s="64">
        <v>2.5329533999999998E-3</v>
      </c>
      <c r="CJ2" s="64">
        <v>3.9392912</v>
      </c>
      <c r="CK2" s="64">
        <v>9.3789700000000004E-3</v>
      </c>
      <c r="CL2" s="64">
        <v>0.60326880000000005</v>
      </c>
      <c r="CM2" s="64">
        <v>2.8258804999999998</v>
      </c>
      <c r="CN2" s="64">
        <v>3196.1948000000002</v>
      </c>
      <c r="CO2" s="64">
        <v>5529.5959999999995</v>
      </c>
      <c r="CP2" s="64">
        <v>2545.6628000000001</v>
      </c>
      <c r="CQ2" s="64">
        <v>1163.0746999999999</v>
      </c>
      <c r="CR2" s="64">
        <v>575.37189999999998</v>
      </c>
      <c r="CS2" s="64">
        <v>840.50530000000003</v>
      </c>
      <c r="CT2" s="64">
        <v>3064.9992999999999</v>
      </c>
      <c r="CU2" s="64">
        <v>1732.883</v>
      </c>
      <c r="CV2" s="64">
        <v>2691.8649999999998</v>
      </c>
      <c r="CW2" s="64">
        <v>1839.8992000000001</v>
      </c>
      <c r="CX2" s="64">
        <v>588.75289999999995</v>
      </c>
      <c r="CY2" s="64">
        <v>4316.8065999999999</v>
      </c>
      <c r="CZ2" s="64">
        <v>1866.9393</v>
      </c>
      <c r="DA2" s="64">
        <v>4422.7173000000003</v>
      </c>
      <c r="DB2" s="64">
        <v>4582.585</v>
      </c>
      <c r="DC2" s="64">
        <v>5850.6733000000004</v>
      </c>
      <c r="DD2" s="64">
        <v>9249.0190000000002</v>
      </c>
      <c r="DE2" s="64">
        <v>1668.1980000000001</v>
      </c>
      <c r="DF2" s="64">
        <v>5593.8135000000002</v>
      </c>
      <c r="DG2" s="64">
        <v>2132.3433</v>
      </c>
      <c r="DH2" s="64">
        <v>130.67070000000001</v>
      </c>
      <c r="DI2" s="64">
        <v>0</v>
      </c>
    </row>
    <row r="5" spans="1:113">
      <c r="A5" t="s">
        <v>104</v>
      </c>
      <c r="B5" t="s">
        <v>105</v>
      </c>
      <c r="C5" t="s">
        <v>106</v>
      </c>
      <c r="D5" t="s">
        <v>107</v>
      </c>
    </row>
    <row r="6" spans="1:113">
      <c r="A6">
        <f>BA2</f>
        <v>36.622642999999997</v>
      </c>
      <c r="B6">
        <f>BB2</f>
        <v>13.355518</v>
      </c>
      <c r="C6">
        <f>BC2</f>
        <v>11.863165</v>
      </c>
      <c r="D6">
        <f>BD2</f>
        <v>11.394914999999999</v>
      </c>
    </row>
    <row r="7" spans="1:113">
      <c r="B7">
        <f>ROUND(B6/MAX($B$6,$C$6,$D$6),1)</f>
        <v>1</v>
      </c>
      <c r="C7">
        <f>ROUND(C6/MAX($B$6,$C$6,$D$6),1)</f>
        <v>0.9</v>
      </c>
      <c r="D7">
        <f>ROUND(D6/MAX($B$6,$C$6,$D$6),1)</f>
        <v>0.9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I14" sqref="I14"/>
    </sheetView>
  </sheetViews>
  <sheetFormatPr defaultRowHeight="15"/>
  <cols>
    <col min="1" max="1" width="4.85546875" bestFit="1" customWidth="1"/>
    <col min="2" max="2" width="11.140625" bestFit="1" customWidth="1"/>
    <col min="3" max="3" width="5.42578125" bestFit="1" customWidth="1"/>
    <col min="4" max="4" width="4.42578125" bestFit="1" customWidth="1"/>
    <col min="5" max="9" width="6.140625" style="22" customWidth="1"/>
    <col min="20" max="20" width="6.42578125" bestFit="1" customWidth="1"/>
  </cols>
  <sheetData>
    <row r="1" spans="1:9">
      <c r="A1" s="54"/>
      <c r="B1" s="54" t="s">
        <v>256</v>
      </c>
      <c r="C1" s="54" t="s">
        <v>254</v>
      </c>
      <c r="E1" s="80" t="s">
        <v>36</v>
      </c>
      <c r="F1" s="80"/>
      <c r="G1" s="80" t="s">
        <v>37</v>
      </c>
      <c r="H1" s="80"/>
      <c r="I1" s="51" t="s">
        <v>38</v>
      </c>
    </row>
    <row r="2" spans="1:9">
      <c r="A2" s="54" t="s">
        <v>255</v>
      </c>
      <c r="B2" s="55">
        <v>21529</v>
      </c>
      <c r="C2" s="56">
        <f ca="1">YEAR(TODAY())-YEAR(B2)+IF(TODAY()&gt;=DATE(YEAR(TODAY()),MONTH(B2),DAY(B2)),0,-1)</f>
        <v>62</v>
      </c>
      <c r="E2" s="52">
        <v>171.4</v>
      </c>
      <c r="F2" s="53" t="s">
        <v>39</v>
      </c>
      <c r="G2" s="52">
        <v>76.8</v>
      </c>
      <c r="H2" s="51" t="s">
        <v>41</v>
      </c>
      <c r="I2" s="80">
        <f>ROUND(G3/E3^2,1)</f>
        <v>26.1</v>
      </c>
    </row>
    <row r="3" spans="1:9">
      <c r="E3" s="51">
        <f>E2/100</f>
        <v>1.714</v>
      </c>
      <c r="F3" s="51" t="s">
        <v>40</v>
      </c>
      <c r="G3" s="51">
        <f>G2</f>
        <v>76.8</v>
      </c>
      <c r="H3" s="51" t="s">
        <v>41</v>
      </c>
      <c r="I3" s="80"/>
    </row>
    <row r="4" spans="1:9">
      <c r="A4" t="s">
        <v>273</v>
      </c>
    </row>
    <row r="5" spans="1:9">
      <c r="B5" s="60">
        <v>44165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12" sqref="P12"/>
    </sheetView>
  </sheetViews>
  <sheetFormatPr defaultRowHeight="15"/>
  <cols>
    <col min="5" max="6" width="9" customWidth="1"/>
  </cols>
  <sheetData>
    <row r="1" spans="1:14" ht="41.25" customHeight="1">
      <c r="A1" s="81" t="s">
        <v>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</row>
    <row r="2" spans="1:14">
      <c r="E2" s="82" t="str">
        <f>'DRIs DATA'!B1</f>
        <v>(설문지 : FFQ 95문항 설문지, 사용자 : 김지열, ID : H1900528)</v>
      </c>
      <c r="F2" s="82"/>
      <c r="G2" s="82"/>
      <c r="H2" s="82"/>
      <c r="I2" s="82"/>
      <c r="J2" s="82"/>
    </row>
    <row r="3" spans="1:14" ht="8.1" customHeight="1"/>
    <row r="4" spans="1:14">
      <c r="K4" t="s">
        <v>2</v>
      </c>
      <c r="L4" t="str">
        <f>'DRIs DATA'!H1</f>
        <v>2021년 01월 22일 14:21:30</v>
      </c>
    </row>
    <row r="5" spans="1:14" ht="8.1" customHeight="1"/>
    <row r="6" spans="1:14" ht="9.9499999999999993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/>
    <row r="8" spans="1:14" ht="21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1">
      <c r="A24" s="2" t="s">
        <v>6</v>
      </c>
    </row>
    <row r="25" spans="1:1" ht="16.5" customHeight="1">
      <c r="A25" s="2"/>
    </row>
    <row r="39" spans="1:1" ht="21">
      <c r="A39" s="2" t="s">
        <v>7</v>
      </c>
    </row>
    <row r="54" s="46" customFormat="1"/>
    <row r="70" spans="1:14" s="46" customFormat="1"/>
    <row r="71" spans="1:14" ht="21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/>
    <row r="97" spans="1:14" s="46" customFormat="1"/>
    <row r="98" spans="1:14" s="46" customFormat="1"/>
    <row r="99" spans="1:14" s="46" customFormat="1"/>
    <row r="100" spans="1:14" s="46" customFormat="1"/>
    <row r="105" spans="1:14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1">
      <c r="A106" s="2" t="s">
        <v>16</v>
      </c>
    </row>
    <row r="127" spans="1:14" s="46" customForma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/>
    <row r="134" spans="1:14" s="46" customFormat="1"/>
    <row r="135" spans="1:14" s="46" customFormat="1"/>
    <row r="136" spans="1:14" s="46" customFormat="1"/>
    <row r="137" spans="1:14" s="46" customFormat="1"/>
    <row r="138" spans="1:14" s="46" customFormat="1"/>
    <row r="139" spans="1:14" s="46" customFormat="1"/>
    <row r="140" spans="1:14" s="46" customFormat="1"/>
    <row r="141" spans="1:14" s="46" customFormat="1"/>
    <row r="142" spans="1:14" s="46" customFormat="1"/>
    <row r="143" spans="1:14" s="46" customFormat="1"/>
    <row r="144" spans="1:14" ht="21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view="pageBreakPreview" zoomScaleNormal="100" zoomScaleSheetLayoutView="100" zoomScalePageLayoutView="10" workbookViewId="0">
      <selection activeCell="Y15" sqref="Y15"/>
    </sheetView>
  </sheetViews>
  <sheetFormatPr defaultRowHeight="18" customHeight="1"/>
  <cols>
    <col min="1" max="1" width="4" customWidth="1"/>
    <col min="2" max="2" width="1.85546875" customWidth="1"/>
    <col min="3" max="3" width="9" customWidth="1"/>
    <col min="4" max="4" width="1.85546875" customWidth="1"/>
    <col min="5" max="5" width="9" customWidth="1"/>
    <col min="6" max="6" width="1.85546875" customWidth="1"/>
    <col min="7" max="8" width="4" customWidth="1"/>
    <col min="9" max="11" width="9" customWidth="1"/>
    <col min="12" max="12" width="1.85546875" customWidth="1"/>
    <col min="13" max="13" width="9" customWidth="1"/>
    <col min="14" max="14" width="1.85546875" customWidth="1"/>
    <col min="15" max="16" width="4" customWidth="1"/>
    <col min="17" max="19" width="9" customWidth="1"/>
    <col min="20" max="20" width="1.85546875" customWidth="1"/>
    <col min="21" max="21" width="4" style="6" customWidth="1"/>
  </cols>
  <sheetData>
    <row r="1" spans="1:19" ht="18" customHeight="1">
      <c r="P1" s="6"/>
    </row>
    <row r="2" spans="1:19" ht="18" customHeight="1">
      <c r="B2" s="85" t="s">
        <v>196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</row>
    <row r="3" spans="1:19" ht="18" customHeight="1">
      <c r="A3" s="6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</row>
    <row r="4" spans="1:19" ht="18" customHeight="1" thickBot="1">
      <c r="A4" s="6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</row>
    <row r="5" spans="1:19" ht="18" customHeight="1">
      <c r="A5" s="6"/>
      <c r="B5" s="83" t="s">
        <v>275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</row>
    <row r="6" spans="1:19" ht="18" customHeight="1"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</row>
    <row r="7" spans="1:19" ht="18" customHeight="1"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</row>
    <row r="8" spans="1:19" ht="18" customHeight="1"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</row>
    <row r="9" spans="1:19" ht="18" customHeight="1" thickBot="1"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</row>
    <row r="10" spans="1:19" ht="18" customHeight="1">
      <c r="C10" s="93" t="s">
        <v>30</v>
      </c>
      <c r="D10" s="93"/>
      <c r="E10" s="94"/>
      <c r="F10" s="97">
        <f>'개인정보 및 신체계측 입력'!B5</f>
        <v>44165</v>
      </c>
      <c r="G10" s="98"/>
      <c r="H10" s="98"/>
      <c r="I10" s="98"/>
      <c r="K10" s="114" t="s">
        <v>33</v>
      </c>
      <c r="L10" s="115"/>
      <c r="M10" s="114" t="s">
        <v>34</v>
      </c>
      <c r="N10" s="115"/>
      <c r="O10" s="114" t="s">
        <v>35</v>
      </c>
      <c r="P10" s="114"/>
      <c r="Q10" s="114"/>
      <c r="R10" s="114"/>
      <c r="S10" s="114"/>
    </row>
    <row r="11" spans="1:19" ht="18" customHeight="1" thickBot="1">
      <c r="C11" s="95"/>
      <c r="D11" s="95"/>
      <c r="E11" s="96"/>
      <c r="F11" s="99"/>
      <c r="G11" s="99"/>
      <c r="H11" s="99"/>
      <c r="I11" s="99"/>
      <c r="K11" s="116"/>
      <c r="L11" s="117"/>
      <c r="M11" s="116"/>
      <c r="N11" s="117"/>
      <c r="O11" s="116"/>
      <c r="P11" s="116"/>
      <c r="Q11" s="116"/>
      <c r="R11" s="116"/>
      <c r="S11" s="116"/>
    </row>
    <row r="12" spans="1:19" ht="18" customHeight="1">
      <c r="C12" s="93" t="s">
        <v>32</v>
      </c>
      <c r="D12" s="93"/>
      <c r="E12" s="94"/>
      <c r="F12" s="102">
        <f ca="1">'개인정보 및 신체계측 입력'!C2</f>
        <v>62</v>
      </c>
      <c r="G12" s="102"/>
      <c r="H12" s="102"/>
      <c r="I12" s="102"/>
      <c r="K12" s="131">
        <f>'개인정보 및 신체계측 입력'!E2</f>
        <v>171.4</v>
      </c>
      <c r="L12" s="132"/>
      <c r="M12" s="125">
        <f>'개인정보 및 신체계측 입력'!G2</f>
        <v>76.8</v>
      </c>
      <c r="N12" s="126"/>
      <c r="O12" s="121" t="s">
        <v>271</v>
      </c>
      <c r="P12" s="115"/>
      <c r="Q12" s="98">
        <f>'개인정보 및 신체계측 입력'!I2</f>
        <v>26.1</v>
      </c>
      <c r="R12" s="98"/>
      <c r="S12" s="98"/>
    </row>
    <row r="13" spans="1:19" ht="18" customHeight="1" thickBot="1">
      <c r="C13" s="100"/>
      <c r="D13" s="100"/>
      <c r="E13" s="101"/>
      <c r="F13" s="103"/>
      <c r="G13" s="103"/>
      <c r="H13" s="103"/>
      <c r="I13" s="103"/>
      <c r="K13" s="133"/>
      <c r="L13" s="134"/>
      <c r="M13" s="127"/>
      <c r="N13" s="128"/>
      <c r="O13" s="122"/>
      <c r="P13" s="123"/>
      <c r="Q13" s="99"/>
      <c r="R13" s="99"/>
      <c r="S13" s="99"/>
    </row>
    <row r="14" spans="1:19" ht="18" customHeight="1">
      <c r="C14" s="95" t="s">
        <v>31</v>
      </c>
      <c r="D14" s="95"/>
      <c r="E14" s="96"/>
      <c r="F14" s="99" t="str">
        <f>MID('DRIs DATA'!B1,28,3)</f>
        <v>김지열</v>
      </c>
      <c r="G14" s="99"/>
      <c r="H14" s="99"/>
      <c r="I14" s="99"/>
      <c r="K14" s="133"/>
      <c r="L14" s="134"/>
      <c r="M14" s="127"/>
      <c r="N14" s="128"/>
      <c r="O14" s="122"/>
      <c r="P14" s="123"/>
      <c r="Q14" s="99"/>
      <c r="R14" s="99"/>
      <c r="S14" s="99"/>
    </row>
    <row r="15" spans="1:19" ht="18" customHeight="1" thickBot="1">
      <c r="C15" s="100"/>
      <c r="D15" s="100"/>
      <c r="E15" s="101"/>
      <c r="F15" s="108"/>
      <c r="G15" s="108"/>
      <c r="H15" s="108"/>
      <c r="I15" s="108"/>
      <c r="K15" s="135"/>
      <c r="L15" s="136"/>
      <c r="M15" s="129"/>
      <c r="N15" s="130"/>
      <c r="O15" s="124"/>
      <c r="P15" s="117"/>
      <c r="Q15" s="108"/>
      <c r="R15" s="108"/>
      <c r="S15" s="108"/>
    </row>
    <row r="16" spans="1:19" ht="18" customHeight="1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>
      <c r="B19" s="137" t="s">
        <v>42</v>
      </c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9"/>
    </row>
    <row r="20" spans="2:20" ht="18" customHeight="1" thickBot="1">
      <c r="B20" s="140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2"/>
    </row>
    <row r="21" spans="2:20" ht="18" customHeight="1">
      <c r="B21" s="27"/>
      <c r="C21" s="27"/>
      <c r="D21" s="27"/>
      <c r="E21" s="27"/>
      <c r="F21" s="27"/>
      <c r="G21" s="27"/>
      <c r="H21" s="27"/>
      <c r="I21" s="27"/>
    </row>
    <row r="23" spans="2:20" ht="18" customHeight="1">
      <c r="E23" s="8"/>
      <c r="G23" s="7"/>
    </row>
    <row r="24" spans="2:20" ht="18" customHeight="1">
      <c r="G24" s="7"/>
      <c r="H24" s="14"/>
    </row>
    <row r="35" spans="2:20" ht="18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>
      <c r="B36" s="12"/>
      <c r="C36" s="33" t="s">
        <v>50</v>
      </c>
      <c r="D36" s="88" t="s">
        <v>43</v>
      </c>
      <c r="E36" s="88"/>
      <c r="F36" s="88"/>
      <c r="G36" s="88"/>
      <c r="H36" s="88"/>
      <c r="I36" s="34">
        <f>'DRIs DATA'!F8</f>
        <v>79.900000000000006</v>
      </c>
      <c r="J36" s="91" t="s">
        <v>44</v>
      </c>
      <c r="K36" s="91"/>
      <c r="L36" s="91"/>
      <c r="M36" s="91"/>
      <c r="N36" s="35"/>
      <c r="O36" s="111" t="s">
        <v>45</v>
      </c>
      <c r="P36" s="111"/>
      <c r="Q36" s="111"/>
      <c r="R36" s="111"/>
      <c r="S36" s="111"/>
      <c r="T36" s="6"/>
    </row>
    <row r="37" spans="2:20" ht="18" customHeight="1">
      <c r="B37" s="12"/>
      <c r="C37" s="109" t="s">
        <v>182</v>
      </c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6"/>
    </row>
    <row r="38" spans="2:20" ht="18" customHeight="1">
      <c r="B38" s="12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6"/>
    </row>
    <row r="39" spans="2:20" ht="18" customHeight="1" thickBot="1">
      <c r="B39" s="12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6"/>
    </row>
    <row r="40" spans="2:20" ht="18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>
      <c r="B41" s="6"/>
      <c r="C41" s="33" t="s">
        <v>47</v>
      </c>
      <c r="D41" s="88" t="s">
        <v>43</v>
      </c>
      <c r="E41" s="88"/>
      <c r="F41" s="88"/>
      <c r="G41" s="88"/>
      <c r="H41" s="88"/>
      <c r="I41" s="34">
        <f>'DRIs DATA'!G8</f>
        <v>6.6</v>
      </c>
      <c r="J41" s="91" t="s">
        <v>44</v>
      </c>
      <c r="K41" s="91"/>
      <c r="L41" s="91"/>
      <c r="M41" s="91"/>
      <c r="N41" s="35"/>
      <c r="O41" s="92" t="s">
        <v>49</v>
      </c>
      <c r="P41" s="92"/>
      <c r="Q41" s="92"/>
      <c r="R41" s="92"/>
      <c r="S41" s="92"/>
      <c r="T41" s="6"/>
    </row>
    <row r="42" spans="2:20" ht="18" customHeight="1">
      <c r="B42" s="6"/>
      <c r="C42" s="113" t="s">
        <v>184</v>
      </c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6"/>
    </row>
    <row r="43" spans="2:20" ht="18" customHeight="1">
      <c r="B43" s="6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6"/>
    </row>
    <row r="44" spans="2:20" ht="18" customHeight="1" thickBot="1">
      <c r="B44" s="6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6"/>
    </row>
    <row r="45" spans="2:20" ht="18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>
      <c r="B46" s="6"/>
      <c r="C46" s="33" t="s">
        <v>46</v>
      </c>
      <c r="D46" s="112" t="s">
        <v>43</v>
      </c>
      <c r="E46" s="112"/>
      <c r="F46" s="112"/>
      <c r="G46" s="112"/>
      <c r="H46" s="112"/>
      <c r="I46" s="34">
        <f>'DRIs DATA'!H8</f>
        <v>13.5</v>
      </c>
      <c r="J46" s="91" t="s">
        <v>44</v>
      </c>
      <c r="K46" s="91"/>
      <c r="L46" s="91"/>
      <c r="M46" s="91"/>
      <c r="N46" s="35"/>
      <c r="O46" s="92" t="s">
        <v>48</v>
      </c>
      <c r="P46" s="92"/>
      <c r="Q46" s="92"/>
      <c r="R46" s="92"/>
      <c r="S46" s="92"/>
      <c r="T46" s="6"/>
    </row>
    <row r="47" spans="2:20" ht="18" customHeight="1">
      <c r="B47" s="6"/>
      <c r="C47" s="113" t="s">
        <v>183</v>
      </c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6"/>
    </row>
    <row r="48" spans="2:20" ht="18" customHeight="1" thickBot="1">
      <c r="B48" s="6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6"/>
    </row>
    <row r="49" spans="1:20" ht="18" customHeight="1">
      <c r="B49" s="6"/>
      <c r="T49" s="6"/>
    </row>
    <row r="50" spans="1:20" ht="18" customHeight="1">
      <c r="B50" s="6"/>
      <c r="T50" s="6"/>
    </row>
    <row r="51" spans="1:20" ht="18" customHeight="1">
      <c r="B51" s="6"/>
      <c r="T51" s="6"/>
    </row>
    <row r="52" spans="1:20" ht="18" customHeight="1" thickBot="1">
      <c r="B52" s="6"/>
      <c r="T52" s="6"/>
    </row>
    <row r="53" spans="1:20" ht="18" customHeight="1">
      <c r="B53" s="137" t="s">
        <v>191</v>
      </c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9"/>
    </row>
    <row r="54" spans="1:20" ht="18" customHeight="1" thickBot="1">
      <c r="B54" s="140"/>
      <c r="C54" s="141"/>
      <c r="D54" s="141"/>
      <c r="E54" s="141"/>
      <c r="F54" s="141"/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2"/>
    </row>
    <row r="55" spans="1:20" ht="18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>
      <c r="A57" s="6"/>
    </row>
    <row r="68" spans="2:21" ht="18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>
      <c r="B69" s="6"/>
      <c r="C69" s="87" t="s">
        <v>164</v>
      </c>
      <c r="D69" s="87"/>
      <c r="E69" s="87"/>
      <c r="F69" s="87"/>
      <c r="G69" s="87"/>
      <c r="H69" s="88" t="s">
        <v>170</v>
      </c>
      <c r="I69" s="88"/>
      <c r="J69" s="88"/>
      <c r="K69" s="36">
        <f>ROUND('그룹 전체 사용자의 일일 입력'!B6/MAX('그룹 전체 사용자의 일일 입력'!$B$6,'그룹 전체 사용자의 일일 입력'!$C$6,'그룹 전체 사용자의 일일 입력'!$D$6),1)</f>
        <v>1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0.9</v>
      </c>
      <c r="N69" s="36" t="s">
        <v>53</v>
      </c>
      <c r="O69" s="89">
        <f>ROUND('그룹 전체 사용자의 일일 입력'!D6/MAX('그룹 전체 사용자의 일일 입력'!$B$6,'그룹 전체 사용자의 일일 입력'!$C$6,'그룹 전체 사용자의 일일 입력'!$D$6),1)</f>
        <v>0.9</v>
      </c>
      <c r="P69" s="89"/>
      <c r="Q69" s="37" t="s">
        <v>54</v>
      </c>
      <c r="R69" s="35"/>
      <c r="S69" s="35"/>
      <c r="T69" s="6"/>
    </row>
    <row r="70" spans="2:21" ht="18" customHeight="1" thickBot="1">
      <c r="B70" s="6"/>
      <c r="C70" s="90" t="s">
        <v>165</v>
      </c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6"/>
      <c r="U70" s="13"/>
    </row>
    <row r="71" spans="2:21" ht="18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>
      <c r="B72" s="6"/>
      <c r="C72" s="87" t="s">
        <v>51</v>
      </c>
      <c r="D72" s="87"/>
      <c r="E72" s="87"/>
      <c r="F72" s="87"/>
      <c r="G72" s="87"/>
      <c r="H72" s="38"/>
      <c r="I72" s="88" t="s">
        <v>52</v>
      </c>
      <c r="J72" s="88"/>
      <c r="K72" s="36">
        <f>ROUND('DRIs DATA'!L8,1)</f>
        <v>5.7</v>
      </c>
      <c r="L72" s="36" t="s">
        <v>53</v>
      </c>
      <c r="M72" s="36">
        <f>ROUND('DRIs DATA'!K8,1)</f>
        <v>3.5</v>
      </c>
      <c r="N72" s="91" t="s">
        <v>54</v>
      </c>
      <c r="O72" s="91"/>
      <c r="P72" s="91"/>
      <c r="Q72" s="91"/>
      <c r="R72" s="39"/>
      <c r="S72" s="35"/>
      <c r="T72" s="6"/>
    </row>
    <row r="73" spans="2:21" ht="18" customHeight="1">
      <c r="B73" s="6"/>
      <c r="C73" s="113" t="s">
        <v>181</v>
      </c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6"/>
      <c r="U73" s="13"/>
    </row>
    <row r="74" spans="2:21" ht="18" customHeight="1" thickBot="1">
      <c r="B74" s="6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13"/>
      <c r="U74" s="13"/>
    </row>
    <row r="75" spans="2:21" ht="18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>
      <c r="B76" s="6"/>
      <c r="T76" s="6"/>
    </row>
    <row r="77" spans="2:21" ht="18" customHeight="1">
      <c r="B77" s="137" t="s">
        <v>192</v>
      </c>
      <c r="C77" s="138"/>
      <c r="D77" s="138"/>
      <c r="E77" s="138"/>
      <c r="F77" s="138"/>
      <c r="G77" s="138"/>
      <c r="H77" s="138"/>
      <c r="I77" s="138"/>
      <c r="J77" s="138"/>
      <c r="K77" s="138"/>
      <c r="L77" s="138"/>
      <c r="M77" s="138"/>
      <c r="N77" s="138"/>
      <c r="O77" s="138"/>
      <c r="P77" s="138"/>
      <c r="Q77" s="138"/>
      <c r="R77" s="138"/>
      <c r="S77" s="138"/>
      <c r="T77" s="139"/>
    </row>
    <row r="78" spans="2:21" ht="18" customHeight="1" thickBot="1">
      <c r="B78" s="140"/>
      <c r="C78" s="141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1"/>
      <c r="T78" s="142"/>
    </row>
    <row r="79" spans="2:21" ht="18" customHeight="1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>
      <c r="B80" s="104" t="s">
        <v>168</v>
      </c>
      <c r="C80" s="104"/>
      <c r="D80" s="104"/>
      <c r="E80" s="104"/>
      <c r="F80" s="21"/>
      <c r="G80" s="21"/>
      <c r="H80" s="21"/>
      <c r="L80" s="104" t="s">
        <v>172</v>
      </c>
      <c r="M80" s="104"/>
      <c r="N80" s="104"/>
      <c r="O80" s="104"/>
      <c r="P80" s="104"/>
    </row>
    <row r="81" spans="1:21" ht="18" customHeight="1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>
      <c r="A85" s="11"/>
      <c r="U85" s="12"/>
    </row>
    <row r="86" spans="1:21" ht="18" customHeight="1">
      <c r="A86" s="11"/>
      <c r="U86" s="12"/>
    </row>
    <row r="87" spans="1:21" ht="18" customHeight="1">
      <c r="A87" s="11"/>
      <c r="F87" s="11"/>
      <c r="K87" s="11"/>
      <c r="U87" s="12"/>
    </row>
    <row r="88" spans="1:21" ht="18" customHeight="1">
      <c r="C88" s="11"/>
      <c r="D88" s="11"/>
      <c r="E88" s="11"/>
      <c r="F88" s="11"/>
      <c r="H88" s="11"/>
      <c r="I88" s="11"/>
      <c r="J88" s="11"/>
      <c r="K88" s="11"/>
    </row>
    <row r="89" spans="1:21" ht="18" customHeight="1">
      <c r="F89" s="11"/>
      <c r="K89" s="11"/>
    </row>
    <row r="90" spans="1:21" ht="18" customHeight="1">
      <c r="F90" s="11"/>
      <c r="K90" s="11"/>
    </row>
    <row r="91" spans="1:21" ht="18" customHeight="1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>
      <c r="B92" s="11"/>
      <c r="C92" s="11"/>
      <c r="D92" s="11"/>
      <c r="E92" s="11"/>
      <c r="G92" s="11"/>
      <c r="H92" s="11"/>
      <c r="I92" s="11"/>
      <c r="J92" s="11"/>
    </row>
    <row r="93" spans="1:21" ht="18" customHeight="1">
      <c r="B93" s="105" t="s">
        <v>268</v>
      </c>
      <c r="C93" s="106"/>
      <c r="D93" s="106"/>
      <c r="E93" s="106"/>
      <c r="F93" s="106"/>
      <c r="G93" s="106"/>
      <c r="H93" s="106"/>
      <c r="I93" s="106"/>
      <c r="J93" s="107"/>
      <c r="L93" s="105" t="s">
        <v>175</v>
      </c>
      <c r="M93" s="106"/>
      <c r="N93" s="106"/>
      <c r="O93" s="106"/>
      <c r="P93" s="106"/>
      <c r="Q93" s="106"/>
      <c r="R93" s="106"/>
      <c r="S93" s="106"/>
      <c r="T93" s="107"/>
    </row>
    <row r="94" spans="1:21" ht="18" customHeight="1">
      <c r="B94" s="166" t="s">
        <v>171</v>
      </c>
      <c r="C94" s="164"/>
      <c r="D94" s="164"/>
      <c r="E94" s="164"/>
      <c r="F94" s="162">
        <f>ROUND('DRIs DATA'!F16/'DRIs DATA'!C16*100,2)</f>
        <v>98.32</v>
      </c>
      <c r="G94" s="162"/>
      <c r="H94" s="164" t="s">
        <v>167</v>
      </c>
      <c r="I94" s="164"/>
      <c r="J94" s="165"/>
      <c r="L94" s="166" t="s">
        <v>171</v>
      </c>
      <c r="M94" s="164"/>
      <c r="N94" s="164"/>
      <c r="O94" s="164"/>
      <c r="P94" s="164"/>
      <c r="Q94" s="23">
        <f>ROUND('DRIs DATA'!M16/'DRIs DATA'!K16*100,2)</f>
        <v>183.33</v>
      </c>
      <c r="R94" s="164" t="s">
        <v>167</v>
      </c>
      <c r="S94" s="164"/>
      <c r="T94" s="165"/>
    </row>
    <row r="95" spans="1:21" ht="18" customHeight="1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>
      <c r="B96" s="150" t="s">
        <v>180</v>
      </c>
      <c r="C96" s="151"/>
      <c r="D96" s="151"/>
      <c r="E96" s="151"/>
      <c r="F96" s="151"/>
      <c r="G96" s="151"/>
      <c r="H96" s="151"/>
      <c r="I96" s="151"/>
      <c r="J96" s="152"/>
      <c r="L96" s="156" t="s">
        <v>173</v>
      </c>
      <c r="M96" s="157"/>
      <c r="N96" s="157"/>
      <c r="O96" s="157"/>
      <c r="P96" s="157"/>
      <c r="Q96" s="157"/>
      <c r="R96" s="157"/>
      <c r="S96" s="157"/>
      <c r="T96" s="158"/>
    </row>
    <row r="97" spans="2:21" ht="18" customHeight="1">
      <c r="B97" s="150"/>
      <c r="C97" s="151"/>
      <c r="D97" s="151"/>
      <c r="E97" s="151"/>
      <c r="F97" s="151"/>
      <c r="G97" s="151"/>
      <c r="H97" s="151"/>
      <c r="I97" s="151"/>
      <c r="J97" s="152"/>
      <c r="L97" s="156"/>
      <c r="M97" s="157"/>
      <c r="N97" s="157"/>
      <c r="O97" s="157"/>
      <c r="P97" s="157"/>
      <c r="Q97" s="157"/>
      <c r="R97" s="157"/>
      <c r="S97" s="157"/>
      <c r="T97" s="158"/>
    </row>
    <row r="98" spans="2:21" ht="18" customHeight="1">
      <c r="B98" s="150"/>
      <c r="C98" s="151"/>
      <c r="D98" s="151"/>
      <c r="E98" s="151"/>
      <c r="F98" s="151"/>
      <c r="G98" s="151"/>
      <c r="H98" s="151"/>
      <c r="I98" s="151"/>
      <c r="J98" s="152"/>
      <c r="L98" s="156"/>
      <c r="M98" s="157"/>
      <c r="N98" s="157"/>
      <c r="O98" s="157"/>
      <c r="P98" s="157"/>
      <c r="Q98" s="157"/>
      <c r="R98" s="157"/>
      <c r="S98" s="157"/>
      <c r="T98" s="158"/>
    </row>
    <row r="99" spans="2:21" ht="18" customHeight="1">
      <c r="B99" s="150"/>
      <c r="C99" s="151"/>
      <c r="D99" s="151"/>
      <c r="E99" s="151"/>
      <c r="F99" s="151"/>
      <c r="G99" s="151"/>
      <c r="H99" s="151"/>
      <c r="I99" s="151"/>
      <c r="J99" s="152"/>
      <c r="L99" s="156"/>
      <c r="M99" s="157"/>
      <c r="N99" s="157"/>
      <c r="O99" s="157"/>
      <c r="P99" s="157"/>
      <c r="Q99" s="157"/>
      <c r="R99" s="157"/>
      <c r="S99" s="157"/>
      <c r="T99" s="158"/>
    </row>
    <row r="100" spans="2:21" ht="18" customHeight="1">
      <c r="B100" s="150"/>
      <c r="C100" s="151"/>
      <c r="D100" s="151"/>
      <c r="E100" s="151"/>
      <c r="F100" s="151"/>
      <c r="G100" s="151"/>
      <c r="H100" s="151"/>
      <c r="I100" s="151"/>
      <c r="J100" s="152"/>
      <c r="L100" s="156"/>
      <c r="M100" s="157"/>
      <c r="N100" s="157"/>
      <c r="O100" s="157"/>
      <c r="P100" s="157"/>
      <c r="Q100" s="157"/>
      <c r="R100" s="157"/>
      <c r="S100" s="157"/>
      <c r="T100" s="158"/>
      <c r="U100" s="17"/>
    </row>
    <row r="101" spans="2:21" ht="18" customHeight="1" thickBot="1">
      <c r="B101" s="153"/>
      <c r="C101" s="154"/>
      <c r="D101" s="154"/>
      <c r="E101" s="154"/>
      <c r="F101" s="154"/>
      <c r="G101" s="154"/>
      <c r="H101" s="154"/>
      <c r="I101" s="154"/>
      <c r="J101" s="155"/>
      <c r="L101" s="159"/>
      <c r="M101" s="160"/>
      <c r="N101" s="160"/>
      <c r="O101" s="160"/>
      <c r="P101" s="160"/>
      <c r="Q101" s="160"/>
      <c r="R101" s="160"/>
      <c r="S101" s="160"/>
      <c r="T101" s="161"/>
      <c r="U101" s="17"/>
    </row>
    <row r="102" spans="2:21" ht="18" customHeight="1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>
      <c r="B104" s="137" t="s">
        <v>193</v>
      </c>
      <c r="C104" s="138"/>
      <c r="D104" s="138"/>
      <c r="E104" s="138"/>
      <c r="F104" s="138"/>
      <c r="G104" s="138"/>
      <c r="H104" s="138"/>
      <c r="I104" s="138"/>
      <c r="J104" s="138"/>
      <c r="K104" s="138"/>
      <c r="L104" s="138"/>
      <c r="M104" s="138"/>
      <c r="N104" s="138"/>
      <c r="O104" s="138"/>
      <c r="P104" s="138"/>
      <c r="Q104" s="138"/>
      <c r="R104" s="138"/>
      <c r="S104" s="138"/>
      <c r="T104" s="139"/>
    </row>
    <row r="105" spans="2:21" ht="18" customHeight="1" thickBot="1">
      <c r="B105" s="140"/>
      <c r="C105" s="141"/>
      <c r="D105" s="141"/>
      <c r="E105" s="141"/>
      <c r="F105" s="141"/>
      <c r="G105" s="141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  <c r="S105" s="141"/>
      <c r="T105" s="142"/>
    </row>
    <row r="106" spans="2:21" ht="18" customHeight="1">
      <c r="C106" s="31"/>
      <c r="D106" s="31"/>
      <c r="E106" s="31"/>
      <c r="F106" s="31"/>
      <c r="G106" s="31"/>
      <c r="H106" s="31"/>
      <c r="I106" s="31"/>
    </row>
    <row r="107" spans="2:21" ht="18" customHeight="1">
      <c r="B107" s="104" t="s">
        <v>169</v>
      </c>
      <c r="C107" s="104"/>
      <c r="D107" s="104"/>
      <c r="E107" s="104"/>
      <c r="F107" s="6"/>
      <c r="G107" s="6"/>
      <c r="H107" s="6"/>
      <c r="I107" s="6"/>
      <c r="L107" s="104" t="s">
        <v>270</v>
      </c>
      <c r="M107" s="104"/>
      <c r="N107" s="104"/>
      <c r="O107" s="104"/>
      <c r="P107" s="104"/>
      <c r="Q107" s="6"/>
      <c r="R107" s="6"/>
    </row>
    <row r="115" spans="2:20" ht="18" customHeight="1">
      <c r="G115" s="11"/>
      <c r="Q115" s="11"/>
    </row>
    <row r="116" spans="2:20" ht="18" customHeight="1">
      <c r="G116" s="11"/>
      <c r="Q116" s="11"/>
    </row>
    <row r="117" spans="2:20" ht="18" customHeight="1">
      <c r="G117" s="11"/>
      <c r="Q117" s="11"/>
    </row>
    <row r="118" spans="2:20" ht="18" customHeight="1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>
      <c r="G119" s="11"/>
      <c r="Q119" s="11"/>
    </row>
    <row r="120" spans="2:20" ht="18" customHeight="1">
      <c r="B120" s="118" t="s">
        <v>264</v>
      </c>
      <c r="C120" s="119"/>
      <c r="D120" s="119"/>
      <c r="E120" s="119"/>
      <c r="F120" s="119"/>
      <c r="G120" s="119"/>
      <c r="H120" s="119"/>
      <c r="I120" s="119"/>
      <c r="J120" s="120"/>
      <c r="L120" s="118" t="s">
        <v>265</v>
      </c>
      <c r="M120" s="119"/>
      <c r="N120" s="119"/>
      <c r="O120" s="119"/>
      <c r="P120" s="119"/>
      <c r="Q120" s="119"/>
      <c r="R120" s="119"/>
      <c r="S120" s="119"/>
      <c r="T120" s="120"/>
    </row>
    <row r="121" spans="2:20" ht="18" customHeight="1">
      <c r="B121" s="43" t="s">
        <v>171</v>
      </c>
      <c r="C121" s="16"/>
      <c r="D121" s="16"/>
      <c r="E121" s="15"/>
      <c r="F121" s="162">
        <f>ROUND('DRIs DATA'!F26/'DRIs DATA'!C26*100,2)</f>
        <v>245.1</v>
      </c>
      <c r="G121" s="162"/>
      <c r="H121" s="164" t="s">
        <v>166</v>
      </c>
      <c r="I121" s="164"/>
      <c r="J121" s="165"/>
      <c r="L121" s="42" t="s">
        <v>171</v>
      </c>
      <c r="M121" s="20"/>
      <c r="N121" s="20"/>
      <c r="O121" s="23"/>
      <c r="P121" s="6"/>
      <c r="Q121" s="58">
        <f>ROUND('DRIs DATA'!AH26/'DRIs DATA'!AE26*100,2)</f>
        <v>180</v>
      </c>
      <c r="R121" s="164" t="s">
        <v>166</v>
      </c>
      <c r="S121" s="164"/>
      <c r="T121" s="165"/>
    </row>
    <row r="122" spans="2:20" ht="18" customHeight="1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>
      <c r="B123" s="143" t="s">
        <v>174</v>
      </c>
      <c r="C123" s="144"/>
      <c r="D123" s="144"/>
      <c r="E123" s="144"/>
      <c r="F123" s="144"/>
      <c r="G123" s="144"/>
      <c r="H123" s="144"/>
      <c r="I123" s="144"/>
      <c r="J123" s="145"/>
      <c r="L123" s="143" t="s">
        <v>269</v>
      </c>
      <c r="M123" s="144"/>
      <c r="N123" s="144"/>
      <c r="O123" s="144"/>
      <c r="P123" s="144"/>
      <c r="Q123" s="144"/>
      <c r="R123" s="144"/>
      <c r="S123" s="144"/>
      <c r="T123" s="145"/>
    </row>
    <row r="124" spans="2:20" ht="18" customHeight="1">
      <c r="B124" s="143"/>
      <c r="C124" s="144"/>
      <c r="D124" s="144"/>
      <c r="E124" s="144"/>
      <c r="F124" s="144"/>
      <c r="G124" s="144"/>
      <c r="H124" s="144"/>
      <c r="I124" s="144"/>
      <c r="J124" s="145"/>
      <c r="L124" s="143"/>
      <c r="M124" s="144"/>
      <c r="N124" s="144"/>
      <c r="O124" s="144"/>
      <c r="P124" s="144"/>
      <c r="Q124" s="144"/>
      <c r="R124" s="144"/>
      <c r="S124" s="144"/>
      <c r="T124" s="145"/>
    </row>
    <row r="125" spans="2:20" ht="18" customHeight="1">
      <c r="B125" s="143"/>
      <c r="C125" s="144"/>
      <c r="D125" s="144"/>
      <c r="E125" s="144"/>
      <c r="F125" s="144"/>
      <c r="G125" s="144"/>
      <c r="H125" s="144"/>
      <c r="I125" s="144"/>
      <c r="J125" s="145"/>
      <c r="L125" s="143"/>
      <c r="M125" s="144"/>
      <c r="N125" s="144"/>
      <c r="O125" s="144"/>
      <c r="P125" s="144"/>
      <c r="Q125" s="144"/>
      <c r="R125" s="144"/>
      <c r="S125" s="144"/>
      <c r="T125" s="145"/>
    </row>
    <row r="126" spans="2:20" ht="18" customHeight="1">
      <c r="B126" s="143"/>
      <c r="C126" s="144"/>
      <c r="D126" s="144"/>
      <c r="E126" s="144"/>
      <c r="F126" s="144"/>
      <c r="G126" s="144"/>
      <c r="H126" s="144"/>
      <c r="I126" s="144"/>
      <c r="J126" s="145"/>
      <c r="L126" s="143"/>
      <c r="M126" s="144"/>
      <c r="N126" s="144"/>
      <c r="O126" s="144"/>
      <c r="P126" s="144"/>
      <c r="Q126" s="144"/>
      <c r="R126" s="144"/>
      <c r="S126" s="144"/>
      <c r="T126" s="145"/>
    </row>
    <row r="127" spans="2:20" ht="18" customHeight="1">
      <c r="B127" s="143"/>
      <c r="C127" s="144"/>
      <c r="D127" s="144"/>
      <c r="E127" s="144"/>
      <c r="F127" s="144"/>
      <c r="G127" s="144"/>
      <c r="H127" s="144"/>
      <c r="I127" s="144"/>
      <c r="J127" s="145"/>
      <c r="L127" s="143"/>
      <c r="M127" s="144"/>
      <c r="N127" s="144"/>
      <c r="O127" s="144"/>
      <c r="P127" s="144"/>
      <c r="Q127" s="144"/>
      <c r="R127" s="144"/>
      <c r="S127" s="144"/>
      <c r="T127" s="145"/>
    </row>
    <row r="128" spans="2:20" ht="15.75" thickBot="1">
      <c r="B128" s="146"/>
      <c r="C128" s="147"/>
      <c r="D128" s="147"/>
      <c r="E128" s="147"/>
      <c r="F128" s="147"/>
      <c r="G128" s="147"/>
      <c r="H128" s="147"/>
      <c r="I128" s="147"/>
      <c r="J128" s="148"/>
      <c r="L128" s="146"/>
      <c r="M128" s="147"/>
      <c r="N128" s="147"/>
      <c r="O128" s="147"/>
      <c r="P128" s="147"/>
      <c r="Q128" s="147"/>
      <c r="R128" s="147"/>
      <c r="S128" s="147"/>
      <c r="T128" s="148"/>
    </row>
    <row r="129" spans="2:21" ht="18" customHeight="1" thickBot="1">
      <c r="C129" s="19"/>
      <c r="D129" s="19"/>
      <c r="E129" s="19"/>
      <c r="F129" s="19"/>
      <c r="G129" s="19"/>
      <c r="H129" s="19"/>
    </row>
    <row r="130" spans="2:21" ht="18" customHeight="1">
      <c r="B130" s="137" t="s">
        <v>262</v>
      </c>
      <c r="C130" s="138"/>
      <c r="D130" s="138"/>
      <c r="E130" s="138"/>
      <c r="F130" s="138"/>
      <c r="G130" s="138"/>
      <c r="H130" s="138"/>
      <c r="I130" s="138"/>
      <c r="J130" s="138"/>
      <c r="K130" s="138"/>
      <c r="L130" s="138"/>
      <c r="M130" s="139"/>
      <c r="N130" s="57"/>
      <c r="O130" s="137" t="s">
        <v>263</v>
      </c>
      <c r="P130" s="138"/>
      <c r="Q130" s="138"/>
      <c r="R130" s="138"/>
      <c r="S130" s="138"/>
      <c r="T130" s="139"/>
    </row>
    <row r="131" spans="2:21" ht="18" customHeight="1" thickBot="1">
      <c r="B131" s="140"/>
      <c r="C131" s="141"/>
      <c r="D131" s="141"/>
      <c r="E131" s="141"/>
      <c r="F131" s="141"/>
      <c r="G131" s="141"/>
      <c r="H131" s="141"/>
      <c r="I131" s="141"/>
      <c r="J131" s="141"/>
      <c r="K131" s="141"/>
      <c r="L131" s="141"/>
      <c r="M131" s="142"/>
      <c r="N131" s="57"/>
      <c r="O131" s="140"/>
      <c r="P131" s="141"/>
      <c r="Q131" s="141"/>
      <c r="R131" s="141"/>
      <c r="S131" s="141"/>
      <c r="T131" s="142"/>
    </row>
    <row r="132" spans="2:21" ht="18" customHeight="1">
      <c r="P132" s="19"/>
      <c r="Q132" s="19"/>
      <c r="R132" s="19"/>
      <c r="U132"/>
    </row>
    <row r="133" spans="2:21" ht="18" customHeight="1">
      <c r="P133" s="19"/>
      <c r="Q133" s="19"/>
      <c r="R133" s="19"/>
      <c r="S133" s="19"/>
      <c r="T133" s="19"/>
      <c r="U133"/>
    </row>
    <row r="134" spans="2:21" ht="18" customHeight="1">
      <c r="P134" s="19"/>
      <c r="Q134" s="19"/>
      <c r="R134" s="19"/>
      <c r="S134" s="19"/>
      <c r="T134" s="19"/>
      <c r="U134"/>
    </row>
    <row r="135" spans="2:21" ht="18" customHeight="1">
      <c r="U135"/>
    </row>
    <row r="136" spans="2:21" ht="18" customHeight="1">
      <c r="U136"/>
    </row>
    <row r="137" spans="2:21" ht="18" customHeight="1">
      <c r="B137" s="11"/>
      <c r="D137" s="11"/>
      <c r="E137" s="11"/>
      <c r="F137" s="11"/>
      <c r="G137" s="11"/>
      <c r="S137" t="s">
        <v>260</v>
      </c>
      <c r="U137"/>
    </row>
    <row r="138" spans="2:21" ht="18" customHeight="1">
      <c r="B138" s="11"/>
      <c r="D138" s="11"/>
      <c r="E138" s="11"/>
      <c r="F138" s="11"/>
      <c r="G138" s="11"/>
      <c r="U138"/>
    </row>
    <row r="139" spans="2:21" ht="18" customHeight="1">
      <c r="B139" s="11"/>
      <c r="E139" s="11"/>
      <c r="F139" s="11"/>
      <c r="G139" s="11"/>
      <c r="U139"/>
    </row>
    <row r="140" spans="2:21" ht="18" customHeight="1">
      <c r="B140" s="11"/>
      <c r="E140" s="11"/>
      <c r="F140" s="11"/>
      <c r="G140" s="11"/>
      <c r="S140" t="s">
        <v>261</v>
      </c>
      <c r="U140"/>
    </row>
    <row r="141" spans="2:21" ht="18" customHeight="1">
      <c r="U141"/>
    </row>
    <row r="142" spans="2:21" ht="18" customHeight="1">
      <c r="U142"/>
    </row>
    <row r="143" spans="2:21" ht="18" customHeight="1">
      <c r="S143" t="s">
        <v>260</v>
      </c>
      <c r="U143"/>
    </row>
    <row r="144" spans="2:21" ht="18" customHeight="1">
      <c r="D144" s="11"/>
      <c r="G144" s="11"/>
      <c r="U144"/>
    </row>
    <row r="145" spans="2:21" ht="18" customHeight="1">
      <c r="H145" s="11"/>
      <c r="U145"/>
    </row>
    <row r="146" spans="2:21" ht="18" customHeight="1">
      <c r="D146" s="11"/>
      <c r="E146" s="11"/>
      <c r="F146" s="11"/>
      <c r="G146" s="11"/>
      <c r="S146" t="s">
        <v>260</v>
      </c>
      <c r="U146"/>
    </row>
    <row r="147" spans="2:21" ht="18" customHeight="1">
      <c r="D147" s="11"/>
      <c r="E147" s="11"/>
      <c r="F147" s="11"/>
      <c r="G147" s="11"/>
      <c r="H147" s="11"/>
      <c r="U147"/>
    </row>
    <row r="148" spans="2:21" ht="18" customHeight="1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>
      <c r="H149" s="11"/>
      <c r="I149" s="11"/>
      <c r="J149" s="11"/>
      <c r="K149" s="11"/>
      <c r="U149"/>
    </row>
    <row r="150" spans="2:21" ht="18" customHeight="1">
      <c r="P150" s="11"/>
      <c r="Q150" s="11"/>
      <c r="R150" s="11"/>
      <c r="S150" s="11"/>
      <c r="T150" s="11"/>
      <c r="U150"/>
    </row>
    <row r="151" spans="2:21" ht="18" customHeight="1">
      <c r="P151" s="11"/>
      <c r="Q151" s="11"/>
      <c r="R151" s="11"/>
      <c r="S151" s="11"/>
      <c r="T151" s="11"/>
      <c r="U151"/>
    </row>
    <row r="153" spans="2:21" ht="18" customHeight="1">
      <c r="B153" s="17"/>
    </row>
    <row r="154" spans="2:21" ht="18" customHeight="1" thickBot="1">
      <c r="B154" s="17"/>
    </row>
    <row r="155" spans="2:21" ht="18" customHeight="1">
      <c r="B155" s="137" t="s">
        <v>194</v>
      </c>
      <c r="C155" s="138"/>
      <c r="D155" s="138"/>
      <c r="E155" s="138"/>
      <c r="F155" s="138"/>
      <c r="G155" s="138"/>
      <c r="H155" s="138"/>
      <c r="I155" s="138"/>
      <c r="J155" s="138"/>
      <c r="K155" s="138"/>
      <c r="L155" s="138"/>
      <c r="M155" s="138"/>
      <c r="N155" s="138"/>
      <c r="O155" s="138"/>
      <c r="P155" s="138"/>
      <c r="Q155" s="138"/>
      <c r="R155" s="138"/>
      <c r="S155" s="138"/>
      <c r="T155" s="139"/>
    </row>
    <row r="156" spans="2:21" ht="18" customHeight="1" thickBot="1">
      <c r="B156" s="140"/>
      <c r="C156" s="141"/>
      <c r="D156" s="141"/>
      <c r="E156" s="141"/>
      <c r="F156" s="141"/>
      <c r="G156" s="141"/>
      <c r="H156" s="141"/>
      <c r="I156" s="141"/>
      <c r="J156" s="141"/>
      <c r="K156" s="141"/>
      <c r="L156" s="141"/>
      <c r="M156" s="141"/>
      <c r="N156" s="141"/>
      <c r="O156" s="141"/>
      <c r="P156" s="141"/>
      <c r="Q156" s="141"/>
      <c r="R156" s="141"/>
      <c r="S156" s="141"/>
      <c r="T156" s="142"/>
    </row>
    <row r="157" spans="2:21" ht="18" customHeight="1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>
      <c r="B158" s="104" t="s">
        <v>177</v>
      </c>
      <c r="C158" s="104"/>
      <c r="D158" s="104"/>
      <c r="E158" s="6"/>
      <c r="F158" s="6"/>
      <c r="G158" s="6"/>
      <c r="H158" s="6"/>
      <c r="I158" s="6"/>
      <c r="L158" s="104" t="s">
        <v>178</v>
      </c>
      <c r="M158" s="104"/>
      <c r="N158" s="104"/>
      <c r="O158" s="6"/>
      <c r="P158" s="6"/>
      <c r="Q158" s="6"/>
      <c r="R158" s="6"/>
      <c r="S158" s="6"/>
    </row>
    <row r="159" spans="2:21" ht="18" customHeight="1">
      <c r="S159" s="6"/>
    </row>
    <row r="160" spans="2:21" ht="18" customHeight="1">
      <c r="S160" s="6"/>
    </row>
    <row r="161" spans="2:19" ht="18" customHeight="1">
      <c r="S161" s="6"/>
    </row>
    <row r="162" spans="2:19" ht="18" customHeight="1">
      <c r="S162" s="6"/>
    </row>
    <row r="163" spans="2:19" ht="18" customHeight="1">
      <c r="S163" s="6"/>
    </row>
    <row r="164" spans="2:19" ht="18" customHeight="1">
      <c r="S164" s="6"/>
    </row>
    <row r="165" spans="2:19" ht="18" customHeight="1">
      <c r="S165" s="6"/>
    </row>
    <row r="166" spans="2:19" ht="18" customHeight="1">
      <c r="G166" s="11"/>
      <c r="Q166" s="11"/>
      <c r="S166" s="6"/>
    </row>
    <row r="167" spans="2:19" ht="18" customHeight="1">
      <c r="G167" s="11"/>
      <c r="Q167" s="11"/>
      <c r="S167" s="6"/>
    </row>
    <row r="168" spans="2:19" ht="18" customHeight="1">
      <c r="G168" s="11"/>
      <c r="Q168" s="11"/>
      <c r="S168" s="6"/>
    </row>
    <row r="169" spans="2:19" ht="18" customHeight="1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>
      <c r="G170" s="11"/>
      <c r="Q170" s="11"/>
      <c r="S170" s="6"/>
    </row>
    <row r="171" spans="2:19" ht="18" customHeight="1">
      <c r="B171" s="118" t="s">
        <v>266</v>
      </c>
      <c r="C171" s="119"/>
      <c r="D171" s="119"/>
      <c r="E171" s="119"/>
      <c r="F171" s="119"/>
      <c r="G171" s="119"/>
      <c r="H171" s="119"/>
      <c r="I171" s="119"/>
      <c r="J171" s="120"/>
      <c r="L171" s="118" t="s">
        <v>176</v>
      </c>
      <c r="M171" s="119"/>
      <c r="N171" s="119"/>
      <c r="O171" s="119"/>
      <c r="P171" s="119"/>
      <c r="Q171" s="119"/>
      <c r="R171" s="119"/>
      <c r="S171" s="120"/>
    </row>
    <row r="172" spans="2:19" ht="18" customHeight="1">
      <c r="B172" s="42" t="s">
        <v>171</v>
      </c>
      <c r="C172" s="20"/>
      <c r="D172" s="20"/>
      <c r="E172" s="6"/>
      <c r="F172" s="162">
        <f>ROUND('DRIs DATA'!F36/'DRIs DATA'!C36*100,2)</f>
        <v>104.98</v>
      </c>
      <c r="G172" s="162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365.08</v>
      </c>
      <c r="R172" s="20" t="s">
        <v>166</v>
      </c>
      <c r="S172" s="41"/>
    </row>
    <row r="173" spans="2:19" ht="18" customHeight="1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>
      <c r="B174" s="143" t="s">
        <v>185</v>
      </c>
      <c r="C174" s="144"/>
      <c r="D174" s="144"/>
      <c r="E174" s="144"/>
      <c r="F174" s="144"/>
      <c r="G174" s="144"/>
      <c r="H174" s="144"/>
      <c r="I174" s="144"/>
      <c r="J174" s="145"/>
      <c r="L174" s="143" t="s">
        <v>187</v>
      </c>
      <c r="M174" s="144"/>
      <c r="N174" s="144"/>
      <c r="O174" s="144"/>
      <c r="P174" s="144"/>
      <c r="Q174" s="144"/>
      <c r="R174" s="144"/>
      <c r="S174" s="145"/>
    </row>
    <row r="175" spans="2:19" ht="18" customHeight="1">
      <c r="B175" s="143"/>
      <c r="C175" s="144"/>
      <c r="D175" s="144"/>
      <c r="E175" s="144"/>
      <c r="F175" s="144"/>
      <c r="G175" s="144"/>
      <c r="H175" s="144"/>
      <c r="I175" s="144"/>
      <c r="J175" s="145"/>
      <c r="L175" s="143"/>
      <c r="M175" s="144"/>
      <c r="N175" s="144"/>
      <c r="O175" s="144"/>
      <c r="P175" s="144"/>
      <c r="Q175" s="144"/>
      <c r="R175" s="144"/>
      <c r="S175" s="145"/>
    </row>
    <row r="176" spans="2:19" ht="18" customHeight="1">
      <c r="B176" s="143"/>
      <c r="C176" s="144"/>
      <c r="D176" s="144"/>
      <c r="E176" s="144"/>
      <c r="F176" s="144"/>
      <c r="G176" s="144"/>
      <c r="H176" s="144"/>
      <c r="I176" s="144"/>
      <c r="J176" s="145"/>
      <c r="L176" s="143"/>
      <c r="M176" s="144"/>
      <c r="N176" s="144"/>
      <c r="O176" s="144"/>
      <c r="P176" s="144"/>
      <c r="Q176" s="144"/>
      <c r="R176" s="144"/>
      <c r="S176" s="145"/>
    </row>
    <row r="177" spans="2:19" ht="18" customHeight="1">
      <c r="B177" s="143"/>
      <c r="C177" s="144"/>
      <c r="D177" s="144"/>
      <c r="E177" s="144"/>
      <c r="F177" s="144"/>
      <c r="G177" s="144"/>
      <c r="H177" s="144"/>
      <c r="I177" s="144"/>
      <c r="J177" s="145"/>
      <c r="L177" s="143"/>
      <c r="M177" s="144"/>
      <c r="N177" s="144"/>
      <c r="O177" s="144"/>
      <c r="P177" s="144"/>
      <c r="Q177" s="144"/>
      <c r="R177" s="144"/>
      <c r="S177" s="145"/>
    </row>
    <row r="178" spans="2:19" ht="18" customHeight="1">
      <c r="B178" s="143"/>
      <c r="C178" s="144"/>
      <c r="D178" s="144"/>
      <c r="E178" s="144"/>
      <c r="F178" s="144"/>
      <c r="G178" s="144"/>
      <c r="H178" s="144"/>
      <c r="I178" s="144"/>
      <c r="J178" s="145"/>
      <c r="L178" s="143"/>
      <c r="M178" s="144"/>
      <c r="N178" s="144"/>
      <c r="O178" s="144"/>
      <c r="P178" s="144"/>
      <c r="Q178" s="144"/>
      <c r="R178" s="144"/>
      <c r="S178" s="145"/>
    </row>
    <row r="179" spans="2:19" ht="18" customHeight="1">
      <c r="B179" s="143"/>
      <c r="C179" s="144"/>
      <c r="D179" s="144"/>
      <c r="E179" s="144"/>
      <c r="F179" s="144"/>
      <c r="G179" s="144"/>
      <c r="H179" s="144"/>
      <c r="I179" s="144"/>
      <c r="J179" s="145"/>
      <c r="L179" s="143"/>
      <c r="M179" s="144"/>
      <c r="N179" s="144"/>
      <c r="O179" s="144"/>
      <c r="P179" s="144"/>
      <c r="Q179" s="144"/>
      <c r="R179" s="144"/>
      <c r="S179" s="145"/>
    </row>
    <row r="180" spans="2:19" ht="18" customHeight="1" thickBot="1">
      <c r="B180" s="146"/>
      <c r="C180" s="147"/>
      <c r="D180" s="147"/>
      <c r="E180" s="147"/>
      <c r="F180" s="147"/>
      <c r="G180" s="147"/>
      <c r="H180" s="147"/>
      <c r="I180" s="147"/>
      <c r="J180" s="148"/>
      <c r="L180" s="143"/>
      <c r="M180" s="144"/>
      <c r="N180" s="144"/>
      <c r="O180" s="144"/>
      <c r="P180" s="144"/>
      <c r="Q180" s="144"/>
      <c r="R180" s="144"/>
      <c r="S180" s="145"/>
    </row>
    <row r="181" spans="2:19" ht="18" customHeight="1">
      <c r="B181" s="19"/>
      <c r="C181" s="19"/>
      <c r="D181" s="19"/>
      <c r="E181" s="19"/>
      <c r="F181" s="19"/>
      <c r="G181" s="19"/>
      <c r="H181" s="19"/>
      <c r="I181" s="19"/>
      <c r="L181" s="143"/>
      <c r="M181" s="144"/>
      <c r="N181" s="144"/>
      <c r="O181" s="144"/>
      <c r="P181" s="144"/>
      <c r="Q181" s="144"/>
      <c r="R181" s="144"/>
      <c r="S181" s="145"/>
    </row>
    <row r="182" spans="2:19" ht="18" customHeight="1" thickBot="1">
      <c r="L182" s="146"/>
      <c r="M182" s="147"/>
      <c r="N182" s="147"/>
      <c r="O182" s="147"/>
      <c r="P182" s="147"/>
      <c r="Q182" s="147"/>
      <c r="R182" s="147"/>
      <c r="S182" s="148"/>
    </row>
    <row r="183" spans="2:19" ht="18" customHeight="1">
      <c r="B183" s="104" t="s">
        <v>179</v>
      </c>
      <c r="C183" s="104"/>
      <c r="D183" s="104"/>
      <c r="E183" s="6"/>
      <c r="F183" s="6"/>
      <c r="G183" s="6"/>
      <c r="H183" s="6"/>
      <c r="S183" s="6"/>
    </row>
    <row r="184" spans="2:19" ht="18" customHeight="1">
      <c r="S184" s="6"/>
    </row>
    <row r="185" spans="2:19" ht="18" customHeight="1">
      <c r="M185" s="11"/>
      <c r="N185" s="11"/>
      <c r="O185" s="11"/>
      <c r="P185" s="11"/>
      <c r="Q185" s="11"/>
      <c r="R185" s="11"/>
      <c r="S185" s="6"/>
    </row>
    <row r="186" spans="2:19" ht="18" customHeight="1">
      <c r="M186" s="11"/>
      <c r="N186" s="11"/>
      <c r="O186" s="11"/>
      <c r="P186" s="11"/>
      <c r="Q186" s="11"/>
      <c r="R186" s="11"/>
      <c r="S186" s="6"/>
    </row>
    <row r="187" spans="2:19" ht="18" customHeight="1">
      <c r="M187" s="11"/>
      <c r="N187" s="11"/>
      <c r="O187" s="11"/>
      <c r="P187" s="11"/>
      <c r="Q187" s="11"/>
      <c r="R187" s="11"/>
      <c r="S187" s="6"/>
    </row>
    <row r="188" spans="2:19" ht="18" customHeight="1">
      <c r="M188" s="11"/>
      <c r="N188" s="11"/>
      <c r="O188" s="11"/>
      <c r="P188" s="11"/>
      <c r="Q188" s="11"/>
      <c r="R188" s="11"/>
      <c r="S188" s="6"/>
    </row>
    <row r="189" spans="2:19" ht="18" customHeight="1">
      <c r="S189" s="6"/>
    </row>
    <row r="190" spans="2:19" ht="18" customHeight="1">
      <c r="S190" s="6"/>
    </row>
    <row r="191" spans="2:19" ht="18" customHeight="1">
      <c r="G191" s="11"/>
      <c r="S191" s="6"/>
    </row>
    <row r="192" spans="2:19" ht="18" customHeight="1">
      <c r="G192" s="11"/>
      <c r="S192" s="6"/>
    </row>
    <row r="193" spans="2:20" ht="18" customHeight="1">
      <c r="G193" s="11"/>
      <c r="S193" s="6"/>
    </row>
    <row r="194" spans="2:20" ht="18" customHeight="1">
      <c r="D194" s="11"/>
      <c r="E194" s="11"/>
      <c r="F194" s="11"/>
      <c r="G194" s="11"/>
      <c r="S194" s="6"/>
    </row>
    <row r="195" spans="2:20" ht="18" customHeight="1" thickBot="1">
      <c r="G195" s="11"/>
      <c r="S195" s="6"/>
    </row>
    <row r="196" spans="2:20" ht="18" customHeight="1">
      <c r="B196" s="118" t="s">
        <v>267</v>
      </c>
      <c r="C196" s="119"/>
      <c r="D196" s="119"/>
      <c r="E196" s="119"/>
      <c r="F196" s="119"/>
      <c r="G196" s="119"/>
      <c r="H196" s="119"/>
      <c r="I196" s="119"/>
      <c r="J196" s="120"/>
      <c r="S196" s="6"/>
    </row>
    <row r="197" spans="2:20" ht="18" customHeight="1">
      <c r="B197" s="42" t="s">
        <v>171</v>
      </c>
      <c r="C197" s="20"/>
      <c r="D197" s="20"/>
      <c r="E197" s="6"/>
      <c r="F197" s="162">
        <f>ROUND('DRIs DATA'!F46/'DRIs DATA'!C46*100,2)</f>
        <v>222</v>
      </c>
      <c r="G197" s="162"/>
      <c r="H197" s="20" t="s">
        <v>166</v>
      </c>
      <c r="I197" s="12"/>
      <c r="J197" s="41"/>
      <c r="S197" s="6"/>
    </row>
    <row r="198" spans="2:20" ht="18" customHeight="1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>
      <c r="B199" s="143" t="s">
        <v>186</v>
      </c>
      <c r="C199" s="144"/>
      <c r="D199" s="144"/>
      <c r="E199" s="144"/>
      <c r="F199" s="144"/>
      <c r="G199" s="144"/>
      <c r="H199" s="144"/>
      <c r="I199" s="144"/>
      <c r="J199" s="145"/>
      <c r="S199" s="6"/>
    </row>
    <row r="200" spans="2:20" ht="18" customHeight="1">
      <c r="B200" s="143"/>
      <c r="C200" s="144"/>
      <c r="D200" s="144"/>
      <c r="E200" s="144"/>
      <c r="F200" s="144"/>
      <c r="G200" s="144"/>
      <c r="H200" s="144"/>
      <c r="I200" s="144"/>
      <c r="J200" s="145"/>
      <c r="S200" s="6"/>
    </row>
    <row r="201" spans="2:20" ht="18" customHeight="1">
      <c r="B201" s="143"/>
      <c r="C201" s="144"/>
      <c r="D201" s="144"/>
      <c r="E201" s="144"/>
      <c r="F201" s="144"/>
      <c r="G201" s="144"/>
      <c r="H201" s="144"/>
      <c r="I201" s="144"/>
      <c r="J201" s="145"/>
      <c r="S201" s="6"/>
    </row>
    <row r="202" spans="2:20" ht="18" customHeight="1">
      <c r="B202" s="143"/>
      <c r="C202" s="144"/>
      <c r="D202" s="144"/>
      <c r="E202" s="144"/>
      <c r="F202" s="144"/>
      <c r="G202" s="144"/>
      <c r="H202" s="144"/>
      <c r="I202" s="144"/>
      <c r="J202" s="145"/>
      <c r="S202" s="6"/>
    </row>
    <row r="203" spans="2:20" ht="18" customHeight="1">
      <c r="B203" s="143"/>
      <c r="C203" s="144"/>
      <c r="D203" s="144"/>
      <c r="E203" s="144"/>
      <c r="F203" s="144"/>
      <c r="G203" s="144"/>
      <c r="H203" s="144"/>
      <c r="I203" s="144"/>
      <c r="J203" s="145"/>
      <c r="S203" s="6"/>
    </row>
    <row r="204" spans="2:20" ht="18" customHeight="1" thickBot="1">
      <c r="B204" s="146"/>
      <c r="C204" s="147"/>
      <c r="D204" s="147"/>
      <c r="E204" s="147"/>
      <c r="F204" s="147"/>
      <c r="G204" s="147"/>
      <c r="H204" s="147"/>
      <c r="I204" s="147"/>
      <c r="J204" s="148"/>
      <c r="S204" s="6"/>
    </row>
    <row r="205" spans="2:20" ht="18" customHeight="1" thickBot="1">
      <c r="K205" s="10"/>
    </row>
    <row r="206" spans="2:20" ht="18" customHeight="1">
      <c r="B206" s="137" t="s">
        <v>195</v>
      </c>
      <c r="C206" s="138"/>
      <c r="D206" s="138"/>
      <c r="E206" s="138"/>
      <c r="F206" s="138"/>
      <c r="G206" s="138"/>
      <c r="H206" s="138"/>
      <c r="I206" s="138"/>
      <c r="J206" s="138"/>
      <c r="K206" s="138"/>
      <c r="L206" s="138"/>
      <c r="M206" s="138"/>
      <c r="N206" s="138"/>
      <c r="O206" s="138"/>
      <c r="P206" s="138"/>
      <c r="Q206" s="138"/>
      <c r="R206" s="138"/>
      <c r="S206" s="138"/>
      <c r="T206" s="139"/>
    </row>
    <row r="207" spans="2:20" ht="18" customHeight="1" thickBot="1">
      <c r="B207" s="140"/>
      <c r="C207" s="141"/>
      <c r="D207" s="141"/>
      <c r="E207" s="141"/>
      <c r="F207" s="141"/>
      <c r="G207" s="141"/>
      <c r="H207" s="141"/>
      <c r="I207" s="141"/>
      <c r="J207" s="141"/>
      <c r="K207" s="141"/>
      <c r="L207" s="141"/>
      <c r="M207" s="141"/>
      <c r="N207" s="141"/>
      <c r="O207" s="141"/>
      <c r="P207" s="141"/>
      <c r="Q207" s="141"/>
      <c r="R207" s="141"/>
      <c r="S207" s="141"/>
      <c r="T207" s="142"/>
    </row>
    <row r="208" spans="2:20" ht="18" customHeight="1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>
      <c r="B209" s="163" t="s">
        <v>188</v>
      </c>
      <c r="C209" s="163"/>
      <c r="D209" s="163"/>
      <c r="E209" s="163"/>
      <c r="F209" s="163"/>
      <c r="G209" s="163"/>
      <c r="H209" s="163"/>
      <c r="I209" s="24">
        <f>'DRIs DATA'!B6</f>
        <v>2200</v>
      </c>
      <c r="J209" s="6" t="s">
        <v>189</v>
      </c>
      <c r="K209" s="6"/>
      <c r="L209" s="6"/>
      <c r="M209" s="6"/>
      <c r="N209" s="6"/>
    </row>
    <row r="210" spans="2:14" ht="18" customHeight="1">
      <c r="B210" s="149" t="s">
        <v>190</v>
      </c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49"/>
      <c r="N210" s="6"/>
    </row>
    <row r="211" spans="2:14" ht="18" customHeight="1">
      <c r="N211" s="6"/>
    </row>
    <row r="212" spans="2:14" ht="18" customHeight="1">
      <c r="C212" t="s">
        <v>274</v>
      </c>
      <c r="N212" s="6"/>
    </row>
    <row r="213" spans="2:14" ht="18" customHeight="1">
      <c r="N213" s="6"/>
    </row>
    <row r="214" spans="2:14" ht="18" customHeight="1">
      <c r="N214" s="6"/>
    </row>
    <row r="215" spans="2:14" ht="18" customHeight="1">
      <c r="N215" s="6"/>
    </row>
    <row r="216" spans="2:14" ht="18" customHeight="1">
      <c r="N216" s="6"/>
    </row>
    <row r="217" spans="2:14" ht="18" customHeight="1">
      <c r="N217" s="6"/>
    </row>
    <row r="218" spans="2:14" ht="18" customHeight="1">
      <c r="N218" s="6"/>
    </row>
    <row r="219" spans="2:14" ht="18" customHeight="1">
      <c r="N219" s="6"/>
    </row>
    <row r="220" spans="2:14" ht="18" customHeight="1">
      <c r="N220" s="6"/>
    </row>
    <row r="221" spans="2:14" ht="18" customHeight="1">
      <c r="N221" s="6"/>
    </row>
    <row r="222" spans="2:14" ht="18" customHeight="1">
      <c r="N222" s="6"/>
    </row>
    <row r="223" spans="2:14" ht="18" customHeight="1">
      <c r="N223" s="6"/>
    </row>
    <row r="224" spans="2:14" ht="18" customHeight="1">
      <c r="N224" s="6"/>
    </row>
    <row r="225" spans="2:14" ht="18" customHeight="1">
      <c r="N225" s="6"/>
    </row>
    <row r="226" spans="2:14" ht="18" customHeight="1">
      <c r="N226" s="6"/>
    </row>
    <row r="227" spans="2:14" ht="18" customHeight="1">
      <c r="N227" s="6"/>
    </row>
    <row r="228" spans="2:14" ht="18" customHeight="1">
      <c r="N228" s="6"/>
    </row>
    <row r="229" spans="2:14" ht="18" customHeight="1">
      <c r="N229" s="6"/>
    </row>
    <row r="230" spans="2:14" ht="18" customHeight="1">
      <c r="N230" s="6"/>
    </row>
    <row r="231" spans="2:14" ht="18" customHeight="1">
      <c r="N231" s="6"/>
    </row>
    <row r="232" spans="2:14" ht="18" customHeight="1">
      <c r="N232" s="6"/>
    </row>
    <row r="233" spans="2:14" ht="18" customHeight="1">
      <c r="N233" s="6"/>
    </row>
    <row r="234" spans="2:14" ht="18" customHeight="1">
      <c r="N234" s="6"/>
    </row>
    <row r="235" spans="2:14" ht="18" customHeight="1">
      <c r="N235" s="6"/>
    </row>
    <row r="236" spans="2:14" ht="18" customHeight="1">
      <c r="N236" s="6"/>
    </row>
    <row r="237" spans="2:14" ht="18" customHeight="1">
      <c r="N237" s="6"/>
    </row>
    <row r="238" spans="2:14" ht="18" customHeight="1">
      <c r="N238" s="6"/>
    </row>
    <row r="239" spans="2:14" ht="18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>
      <c r="N243" s="6"/>
    </row>
    <row r="244" spans="2:14" ht="18" customHeight="1">
      <c r="N244" s="6"/>
    </row>
    <row r="245" spans="2:14" ht="18" customHeight="1">
      <c r="N245" s="6"/>
    </row>
    <row r="246" spans="2:14" ht="18" customHeight="1">
      <c r="N246" s="6"/>
    </row>
    <row r="247" spans="2:14" ht="18" customHeight="1">
      <c r="N247" s="6"/>
    </row>
    <row r="248" spans="2:14" ht="18" customHeight="1">
      <c r="N248" s="6"/>
    </row>
    <row r="249" spans="2:14" ht="18" customHeight="1">
      <c r="N249" s="6"/>
    </row>
    <row r="250" spans="2:14" ht="18" customHeight="1">
      <c r="N250" s="6"/>
    </row>
    <row r="251" spans="2:14" ht="18" customHeight="1">
      <c r="N251" s="6"/>
    </row>
    <row r="252" spans="2:14" ht="18" customHeight="1">
      <c r="N252" s="6"/>
    </row>
    <row r="253" spans="2:14" ht="18" customHeight="1">
      <c r="N253" s="6"/>
    </row>
    <row r="254" spans="2:14" ht="18" customHeight="1">
      <c r="N254" s="6"/>
    </row>
    <row r="255" spans="2:14" ht="18" customHeight="1">
      <c r="N255" s="6"/>
    </row>
    <row r="256" spans="2:14" ht="18" customHeight="1">
      <c r="N256" s="6"/>
    </row>
    <row r="257" spans="14:14" ht="18" customHeight="1">
      <c r="N257" s="6"/>
    </row>
    <row r="258" spans="14:14" ht="18" customHeight="1">
      <c r="N258" s="6"/>
    </row>
    <row r="259" spans="14:14" ht="18" customHeight="1">
      <c r="N259" s="6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85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2021-01-22T05:53:27Z</dcterms:modified>
</cp:coreProperties>
</file>