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1360" windowHeight="11985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<sst xmlns="http://schemas.openxmlformats.org/spreadsheetml/2006/main" count="692" uniqueCount="340">
  <si>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</si>
  <si>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</si>
  <si>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</si>
  <si>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</si>
  <si>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</si>
  <si>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</si>
  <si>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</si>
  <si>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</si>
  <si>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</si>
  <si>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</si>
  <si>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</si>
  <si>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</si>
  <si>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</si>
  <si>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</si>
  <si>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</si>
  <si>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</si>
  <si>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</si>
  <si>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</si>
  <si>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</si>
  <si>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</si>
  <si>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</si>
  <si>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</si>
  <si>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</si>
  <si>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</si>
  <si>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</si>
  <si>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</si>
  <si>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</si>
  <si>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</si>
  <si>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</si>
  <si>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</si>
  <si>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</si>
  <si>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</si>
  <si>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</si>
  <si>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</si>
  <si>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</si>
  <si>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</si>
  <si>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</si>
  <si>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</si>
  <si>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</si>
  <si>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</si>
  <si>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</si>
  <si>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</si>
  <si>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</si>
  <si>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</si>
  <si>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</si>
  <si>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</si>
  <si>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</si>
  <si>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</si>
  <si>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</si>
  <si>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</si>
  <si>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</si>
  <si>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</si>
  <si>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</si>
  <si>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</si>
  <si>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</si>
  <si>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</si>
  <si>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</si>
  <si>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</si>
  <si>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</si>
  <si>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</si>
  <si>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</si>
  <si>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</si>
  <si>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</si>
  <si>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</si>
  <si>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</si>
  <si>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</si>
  <si>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</si>
  <si>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</si>
  <si>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</si>
  <si>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</si>
  <si>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</si>
  <si>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</si>
  <si>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</si>
  <si>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</si>
  <si>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</si>
  <si>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</si>
  <si>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</si>
  <si>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</si>
  <si>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</si>
  <si>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</si>
  <si>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</si>
  <si>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</si>
  <si>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</si>
  <si>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</si>
  <si>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</si>
  <si>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</si>
  <si>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</si>
  <si>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</si>
  <si>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</si>
  <si>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</si>
  <si>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</si>
  <si>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</si>
  <si>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</si>
  <si>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</si>
  <si>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</si>
  <si>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</si>
  <si>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</si>
  <si>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</si>
  <si>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</si>
  <si>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</si>
  <si>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</si>
  <si>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</si>
  <si>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</si>
  <si>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</si>
  <si>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</si>
  <si>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</si>
  <si>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</si>
  <si>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</si>
  <si>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</si>
  <si>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</si>
  <si>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</si>
  <si>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</si>
  <si>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</si>
  <si>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</si>
  <si>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</si>
  <si>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</si>
  <si>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</si>
  <si>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</si>
  <si>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</si>
  <si>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</si>
  <si>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</si>
  <si>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</si>
  <si>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</si>
  <si>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</si>
  <si>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</si>
  <si>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</si>
  <si>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</si>
  <si>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</si>
  <si>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</si>
  <si>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</si>
  <si>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</si>
  <si>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</si>
  <si>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</si>
  <si>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</si>
  <si>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</si>
  <si>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</si>
  <si>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</si>
  <si>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</si>
  <si>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</si>
  <si>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</si>
  <si>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</si>
  <si>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</si>
  <si>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</si>
  <si>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</si>
  <si>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</si>
  <si>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</si>
  <si>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</si>
  <si>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</si>
  <si>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</si>
  <si>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</si>
  <si>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</si>
  <si>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</si>
  <si>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</si>
  <si>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</si>
  <si>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</si>
  <si>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</si>
  <si>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</si>
  <si>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</si>
  <si>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</si>
  <si>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</si>
  <si>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</si>
  <si>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</si>
  <si>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</si>
  <si>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</si>
  <si>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</si>
  <si>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</si>
  <si>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</si>
  <si>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</si>
  <si>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</si>
  <si>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</si>
  <si>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</si>
  <si>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</si>
  <si>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</si>
  <si>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</si>
  <si>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</si>
  <si>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</si>
  <si>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</si>
  <si>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</si>
  <si>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</si>
  <si>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</si>
  <si>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</si>
  <si>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</si>
  <si>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</si>
  <si>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</si>
  <si>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</si>
  <si>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</si>
  <si>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</si>
  <si>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</si>
  <si>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</si>
  <si>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</si>
  <si>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</si>
  <si>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</si>
  <si>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</si>
  <si>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</si>
  <si>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</si>
  <si>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</si>
  <si>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</si>
  <si>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</si>
  <si>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</si>
  <si>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</si>
  <si>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</si>
  <si>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</si>
  <si>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</si>
  <si>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</si>
  <si>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</si>
  <si>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</si>
  <si>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</si>
  <si>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</si>
  <si>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</si>
  <si>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</si>
  <si>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</si>
  <si>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</si>
  <si>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</si>
  <si>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</si>
  <si>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</si>
  <si>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</si>
  <si>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</si>
  <si>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</si>
  <si>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</si>
  <si>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</si>
  <si>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</si>
  <si>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</si>
  <si>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</si>
  <si>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</si>
  <si>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</si>
  <si>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</si>
  <si>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</si>
  <si>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</si>
  <si>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</si>
  <si>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</si>
  <si>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</si>
  <si>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</si>
  <si>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</si>
  <si>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</si>
  <si>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</si>
  <si>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</si>
  <si>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</si>
  <si>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</si>
  <si>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</si>
  <si>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</si>
  <si>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</si>
  <si>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</si>
  <si>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</si>
  <si>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</si>
  <si>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</si>
  <si>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</si>
  <si>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</si>
  <si>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</si>
  <si>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</si>
  <si>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</si>
  <si>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</si>
  <si>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</si>
  <si>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</si>
  <si>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</si>
  <si>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</si>
  <si>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</si>
  <si>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</si>
  <si>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</si>
  <si>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</si>
  <si>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</si>
  <si>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</si>
  <si>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</si>
  <si>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</si>
  <si>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</si>
  <si>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</si>
  <si>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</si>
  <si>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</si>
  <si>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</si>
  <si>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</si>
  <si>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</si>
  <si>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</si>
  <si>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</si>
  <si>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</si>
  <si>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</si>
  <si>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</si>
  <si>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cm</t>
  </si>
  <si>
    <t>정보</t>
    <phoneticPr fontId="1" type="noConversion"/>
  </si>
  <si>
    <t>필요추정량</t>
    <phoneticPr fontId="1" type="noConversion"/>
  </si>
  <si>
    <t>지용성 비타민</t>
    <phoneticPr fontId="1" type="noConversion"/>
  </si>
  <si>
    <t>비타민A</t>
    <phoneticPr fontId="1" type="noConversion"/>
  </si>
  <si>
    <t>구리</t>
    <phoneticPr fontId="1" type="noConversion"/>
  </si>
  <si>
    <t>불소</t>
    <phoneticPr fontId="1" type="noConversion"/>
  </si>
  <si>
    <t>셀레늄</t>
    <phoneticPr fontId="1" type="noConversion"/>
  </si>
  <si>
    <t>몰리브덴</t>
    <phoneticPr fontId="1" type="noConversion"/>
  </si>
  <si>
    <t>H1900540</t>
  </si>
  <si>
    <t>임선미</t>
  </si>
  <si>
    <t>F</t>
  </si>
  <si>
    <t>(설문지 : FFQ 95문항 설문지, 사용자 : 임선미, ID : H1900540)</t>
  </si>
  <si>
    <t>출력시각</t>
    <phoneticPr fontId="1" type="noConversion"/>
  </si>
  <si>
    <t>2021년 02월 01일 11:17:39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</si>
  <si>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</si>
  <si>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</si>
  <si>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</si>
  <si>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</si>
  <si>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</si>
  <si>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섭취량</t>
    <phoneticPr fontId="1" type="noConversion"/>
  </si>
  <si>
    <t>탄수화물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</si>
  <si>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</si>
  <si>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</si>
  <si>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</si>
  <si>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</si>
  <si>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</si>
  <si>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</si>
  <si>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</si>
  <si>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</si>
  <si>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</si>
  <si>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</si>
  <si>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</si>
  <si>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</si>
  <si>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</si>
  <si>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</si>
  <si>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</si>
  <si>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</si>
  <si>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</si>
  <si>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</si>
  <si>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</si>
  <si>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</si>
  <si>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</si>
  <si>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</si>
  <si>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</si>
  <si>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</si>
  <si>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</si>
  <si>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</si>
  <si>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</si>
  <si>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</si>
  <si>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</si>
  <si>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</si>
  <si>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</si>
  <si>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</si>
  <si>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</si>
  <si>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</si>
  <si>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</si>
  <si>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</si>
  <si>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</si>
  <si>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망간</t>
    <phoneticPr fontId="1" type="noConversion"/>
  </si>
  <si>
    <t>요오드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</si>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</sst>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_);[Red]\(0.0\)"/>
    <numFmt numFmtId="165" formatCode="General&quot;cm&quot;"/>
    <numFmt numFmtId="166" formatCode="General&quot;kg&quot;"/>
    <numFmt numFmtId="167" formatCode="&quot;만 &quot;General&quot;세&quot;"/>
    <numFmt numFmtId="169" formatCode="_-* #,##0_-;\-* #,##0_-;_-* &quot;-&quot;_-;_-@_-"/>
  </numFmts>
  <fonts count="42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mbria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b/>
      <sz val="18"/>
      <color theme="3"/>
      <name val="Cambria"/>
      <family val="2"/>
      <charset val="129"/>
      <scheme val="major"/>
    </font>
  </fonts>
  <fills count="3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0" fontId="26" fillId="0" borderId="19" applyNumberFormat="0" applyFill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9" borderId="22" applyNumberFormat="0" applyAlignment="0" applyProtection="0">
      <alignment vertical="center"/>
    </xf>
    <xf numFmtId="0" fontId="33" fillId="10" borderId="23" applyNumberFormat="0" applyAlignment="0" applyProtection="0">
      <alignment vertical="center"/>
    </xf>
    <xf numFmtId="0" fontId="34" fillId="10" borderId="22" applyNumberFormat="0" applyAlignment="0" applyProtection="0">
      <alignment vertical="center"/>
    </xf>
    <xf numFmtId="0" fontId="35" fillId="0" borderId="24" applyNumberFormat="0" applyFill="0" applyAlignment="0" applyProtection="0">
      <alignment vertical="center"/>
    </xf>
    <xf numFmtId="0" fontId="36" fillId="11" borderId="25" applyNumberFormat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4" fillId="12" borderId="26" applyNumberFormat="0" applyFon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27" applyNumberFormat="0" applyFill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169" fontId="24" fillId="0" borderId="0" applyFont="0" applyFill="0" applyBorder="0" applyAlignment="0" applyProtection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49">
    <cellStyle name="20% - 강조색1 2" xfId="20"/>
    <cellStyle name="20% - 강조색2 2" xfId="24"/>
    <cellStyle name="20% - 강조색3 2" xfId="28"/>
    <cellStyle name="20% - 강조색4 2" xfId="32"/>
    <cellStyle name="20% - 강조색5 2" xfId="36"/>
    <cellStyle name="20% - 강조색6 2" xfId="40"/>
    <cellStyle name="40% - 강조색1 2" xfId="21"/>
    <cellStyle name="40% - 강조색2 2" xfId="25"/>
    <cellStyle name="40% - 강조색3 2" xfId="29"/>
    <cellStyle name="40% - 강조색4 2" xfId="33"/>
    <cellStyle name="40% - 강조색5 2" xfId="37"/>
    <cellStyle name="40% - 강조색6 2" xfId="41"/>
    <cellStyle name="60% - 강조색1 2" xfId="22"/>
    <cellStyle name="60% - 강조색2 2" xfId="26"/>
    <cellStyle name="60% - 강조색3 2" xfId="30"/>
    <cellStyle name="60% - 강조색4 2" xfId="34"/>
    <cellStyle name="60% - 강조색5 2" xfId="38"/>
    <cellStyle name="60% - 강조색6 2" xfId="42"/>
    <cellStyle name="강조색1 2" xfId="19"/>
    <cellStyle name="강조색2 2" xfId="23"/>
    <cellStyle name="강조색3 2" xfId="27"/>
    <cellStyle name="강조색4 2" xfId="31"/>
    <cellStyle name="강조색5 2" xfId="35"/>
    <cellStyle name="강조색6 2" xfId="39"/>
    <cellStyle name="경고문 2" xfId="15"/>
    <cellStyle name="계산 2" xfId="12"/>
    <cellStyle name="나쁨 2" xfId="8"/>
    <cellStyle name="메모 2" xfId="16"/>
    <cellStyle name="보통 2" xfId="9"/>
    <cellStyle name="설명 텍스트 2" xfId="17"/>
    <cellStyle name="셀 확인 2" xfId="14"/>
    <cellStyle name="쉼표 [0] 2" xfId="48"/>
    <cellStyle name="연결된 셀 2" xfId="13"/>
    <cellStyle name="요약 2" xfId="18"/>
    <cellStyle name="입력 2" xfId="10"/>
    <cellStyle name="제목 1 2" xfId="3"/>
    <cellStyle name="제목 2 2" xfId="4"/>
    <cellStyle name="제목 3 2" xfId="5"/>
    <cellStyle name="제목 4 2" xfId="6"/>
    <cellStyle name="제목 5" xfId="43"/>
    <cellStyle name="제목 6" xfId="45"/>
    <cellStyle name="제목 7" xfId="46"/>
    <cellStyle name="제목 8" xfId="47"/>
    <cellStyle name="제목 9" xfId="44"/>
    <cellStyle name="좋음 2" xfId="7"/>
    <cellStyle name="출력 2" xfId="11"/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44.390810000000002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6246608"/>
        <c:axId val="406244256"/>
      </c:barChart>
      <c:catAx>
        <c:axId val="406246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6244256"/>
        <c:crosses val="autoZero"/>
        <c:auto val="1"/>
        <c:lblAlgn val="ctr"/>
        <c:lblOffset val="100"/>
        <c:noMultiLvlLbl val="0"/>
      </c:catAx>
      <c:valAx>
        <c:axId val="406244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624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1.1625793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805168"/>
        <c:axId val="579797720"/>
      </c:barChart>
      <c:catAx>
        <c:axId val="57980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797720"/>
        <c:crosses val="autoZero"/>
        <c:auto val="1"/>
        <c:lblAlgn val="ctr"/>
        <c:lblOffset val="100"/>
        <c:noMultiLvlLbl val="0"/>
      </c:catAx>
      <c:valAx>
        <c:axId val="579797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80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1.3687971000000001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798112"/>
        <c:axId val="579800072"/>
      </c:barChart>
      <c:catAx>
        <c:axId val="57979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800072"/>
        <c:crosses val="autoZero"/>
        <c:auto val="1"/>
        <c:lblAlgn val="ctr"/>
        <c:lblOffset val="100"/>
        <c:noMultiLvlLbl val="0"/>
      </c:catAx>
      <c:valAx>
        <c:axId val="579800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79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773.74914999999999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801248"/>
        <c:axId val="579793800"/>
      </c:barChart>
      <c:catAx>
        <c:axId val="57980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793800"/>
        <c:crosses val="autoZero"/>
        <c:auto val="1"/>
        <c:lblAlgn val="ctr"/>
        <c:lblOffset val="100"/>
        <c:noMultiLvlLbl val="0"/>
      </c:catAx>
      <c:valAx>
        <c:axId val="579793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80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2211.4214000000002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796936"/>
        <c:axId val="579800856"/>
      </c:barChart>
      <c:catAx>
        <c:axId val="579796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800856"/>
        <c:crosses val="autoZero"/>
        <c:auto val="1"/>
        <c:lblAlgn val="ctr"/>
        <c:lblOffset val="100"/>
        <c:noMultiLvlLbl val="0"/>
      </c:catAx>
      <c:valAx>
        <c:axId val="57980085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796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98.077095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807912"/>
        <c:axId val="579808304"/>
      </c:barChart>
      <c:catAx>
        <c:axId val="579807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808304"/>
        <c:crosses val="autoZero"/>
        <c:auto val="1"/>
        <c:lblAlgn val="ctr"/>
        <c:lblOffset val="100"/>
        <c:noMultiLvlLbl val="0"/>
      </c:catAx>
      <c:valAx>
        <c:axId val="579808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807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86.427520000000001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808696"/>
        <c:axId val="579805560"/>
      </c:barChart>
      <c:catAx>
        <c:axId val="579808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805560"/>
        <c:crosses val="autoZero"/>
        <c:auto val="1"/>
        <c:lblAlgn val="ctr"/>
        <c:lblOffset val="100"/>
        <c:noMultiLvlLbl val="0"/>
      </c:catAx>
      <c:valAx>
        <c:axId val="579805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808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7.3735485000000001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807128"/>
        <c:axId val="579807520"/>
      </c:barChart>
      <c:catAx>
        <c:axId val="579807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807520"/>
        <c:crosses val="autoZero"/>
        <c:auto val="1"/>
        <c:lblAlgn val="ctr"/>
        <c:lblOffset val="100"/>
        <c:noMultiLvlLbl val="0"/>
      </c:catAx>
      <c:valAx>
        <c:axId val="5798075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807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400.2921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307928"/>
        <c:axId val="581298128"/>
      </c:barChart>
      <c:catAx>
        <c:axId val="581307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298128"/>
        <c:crosses val="autoZero"/>
        <c:auto val="1"/>
        <c:lblAlgn val="ctr"/>
        <c:lblOffset val="100"/>
        <c:noMultiLvlLbl val="0"/>
      </c:catAx>
      <c:valAx>
        <c:axId val="5812981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307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1.0729272999999999E-2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306752"/>
        <c:axId val="581308712"/>
      </c:barChart>
      <c:catAx>
        <c:axId val="58130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308712"/>
        <c:crosses val="autoZero"/>
        <c:auto val="1"/>
        <c:lblAlgn val="ctr"/>
        <c:lblOffset val="100"/>
        <c:noMultiLvlLbl val="0"/>
      </c:catAx>
      <c:valAx>
        <c:axId val="581308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30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2.2492842999999998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304792"/>
        <c:axId val="581309104"/>
      </c:barChart>
      <c:catAx>
        <c:axId val="581304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309104"/>
        <c:crosses val="autoZero"/>
        <c:auto val="1"/>
        <c:lblAlgn val="ctr"/>
        <c:lblOffset val="100"/>
        <c:noMultiLvlLbl val="0"/>
      </c:catAx>
      <c:valAx>
        <c:axId val="581309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304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17.216349000000001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6247000"/>
        <c:axId val="406247392"/>
      </c:barChart>
      <c:catAx>
        <c:axId val="40624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06247392"/>
        <c:crosses val="autoZero"/>
        <c:auto val="1"/>
        <c:lblAlgn val="ctr"/>
        <c:lblOffset val="100"/>
        <c:noMultiLvlLbl val="0"/>
      </c:catAx>
      <c:valAx>
        <c:axId val="4062473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624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296.60385000000002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298520"/>
        <c:axId val="581298912"/>
      </c:barChart>
      <c:catAx>
        <c:axId val="581298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298912"/>
        <c:crosses val="autoZero"/>
        <c:auto val="1"/>
        <c:lblAlgn val="ctr"/>
        <c:lblOffset val="100"/>
        <c:noMultiLvlLbl val="0"/>
      </c:catAx>
      <c:valAx>
        <c:axId val="581298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298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51.528731999999998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309496"/>
        <c:axId val="581301264"/>
      </c:barChart>
      <c:catAx>
        <c:axId val="581309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301264"/>
        <c:crosses val="autoZero"/>
        <c:auto val="1"/>
        <c:lblAlgn val="ctr"/>
        <c:lblOffset val="100"/>
        <c:noMultiLvlLbl val="0"/>
      </c:catAx>
      <c:valAx>
        <c:axId val="581301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309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5.6779999999999999</c:v>
                </c:pt>
                <c:pt idx="1">
                  <c:v>10.045999999999999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1299696"/>
        <c:axId val="581300088"/>
      </c:barChart>
      <c:catAx>
        <c:axId val="581299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300088"/>
        <c:crosses val="autoZero"/>
        <c:auto val="1"/>
        <c:lblAlgn val="ctr"/>
        <c:lblOffset val="100"/>
        <c:noMultiLvlLbl val="0"/>
      </c:catAx>
      <c:valAx>
        <c:axId val="581300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29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5.7459100000000003</c:v>
                </c:pt>
                <c:pt idx="1">
                  <c:v>6.4989169999999996</c:v>
                </c:pt>
                <c:pt idx="2">
                  <c:v>8.1197999999999997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424.10730000000001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301656"/>
        <c:axId val="581302048"/>
      </c:barChart>
      <c:catAx>
        <c:axId val="581301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302048"/>
        <c:crosses val="autoZero"/>
        <c:auto val="1"/>
        <c:lblAlgn val="ctr"/>
        <c:lblOffset val="100"/>
        <c:noMultiLvlLbl val="0"/>
      </c:catAx>
      <c:valAx>
        <c:axId val="581302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301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12.688029999999999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302832"/>
        <c:axId val="581303616"/>
      </c:barChart>
      <c:catAx>
        <c:axId val="581302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303616"/>
        <c:crosses val="autoZero"/>
        <c:auto val="1"/>
        <c:lblAlgn val="ctr"/>
        <c:lblOffset val="100"/>
        <c:noMultiLvlLbl val="0"/>
      </c:catAx>
      <c:valAx>
        <c:axId val="581303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30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70.873000000000005</c:v>
                </c:pt>
                <c:pt idx="1">
                  <c:v>10.946</c:v>
                </c:pt>
                <c:pt idx="2">
                  <c:v>18.181999999999999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81303224"/>
        <c:axId val="581305576"/>
      </c:barChart>
      <c:catAx>
        <c:axId val="581303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305576"/>
        <c:crosses val="autoZero"/>
        <c:auto val="1"/>
        <c:lblAlgn val="ctr"/>
        <c:lblOffset val="100"/>
        <c:noMultiLvlLbl val="0"/>
      </c:catAx>
      <c:valAx>
        <c:axId val="581305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303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1108.2947999999999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305968"/>
        <c:axId val="581306360"/>
      </c:barChart>
      <c:catAx>
        <c:axId val="58130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306360"/>
        <c:crosses val="autoZero"/>
        <c:auto val="1"/>
        <c:lblAlgn val="ctr"/>
        <c:lblOffset val="100"/>
        <c:noMultiLvlLbl val="0"/>
      </c:catAx>
      <c:valAx>
        <c:axId val="5813063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30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119.91561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313808"/>
        <c:axId val="581311064"/>
      </c:barChart>
      <c:catAx>
        <c:axId val="58131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311064"/>
        <c:crosses val="autoZero"/>
        <c:auto val="1"/>
        <c:lblAlgn val="ctr"/>
        <c:lblOffset val="100"/>
        <c:noMultiLvlLbl val="0"/>
      </c:catAx>
      <c:valAx>
        <c:axId val="5813110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31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423.3698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311848"/>
        <c:axId val="581312240"/>
      </c:barChart>
      <c:catAx>
        <c:axId val="581311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312240"/>
        <c:crosses val="autoZero"/>
        <c:auto val="1"/>
        <c:lblAlgn val="ctr"/>
        <c:lblOffset val="100"/>
        <c:noMultiLvlLbl val="0"/>
      </c:catAx>
      <c:valAx>
        <c:axId val="581312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311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0.8946556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06248960"/>
        <c:axId val="579794976"/>
      </c:barChart>
      <c:catAx>
        <c:axId val="40624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794976"/>
        <c:crosses val="autoZero"/>
        <c:auto val="1"/>
        <c:lblAlgn val="ctr"/>
        <c:lblOffset val="100"/>
        <c:noMultiLvlLbl val="0"/>
      </c:catAx>
      <c:valAx>
        <c:axId val="579794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0624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4446.7579999999998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1313024"/>
        <c:axId val="581313416"/>
      </c:barChart>
      <c:catAx>
        <c:axId val="581313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1313416"/>
        <c:crosses val="autoZero"/>
        <c:auto val="1"/>
        <c:lblAlgn val="ctr"/>
        <c:lblOffset val="100"/>
        <c:noMultiLvlLbl val="0"/>
      </c:catAx>
      <c:valAx>
        <c:axId val="581313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131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12.019481000000001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944880"/>
        <c:axId val="576942920"/>
      </c:barChart>
      <c:catAx>
        <c:axId val="576944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942920"/>
        <c:crosses val="autoZero"/>
        <c:auto val="1"/>
        <c:lblAlgn val="ctr"/>
        <c:lblOffset val="100"/>
        <c:noMultiLvlLbl val="0"/>
      </c:catAx>
      <c:valAx>
        <c:axId val="576942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94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0.96881390000000001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6943312"/>
        <c:axId val="576943704"/>
      </c:barChart>
      <c:catAx>
        <c:axId val="576943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6943704"/>
        <c:crosses val="autoZero"/>
        <c:auto val="1"/>
        <c:lblAlgn val="ctr"/>
        <c:lblOffset val="100"/>
        <c:noMultiLvlLbl val="0"/>
      </c:catAx>
      <c:valAx>
        <c:axId val="576943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694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256.45404000000002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797328"/>
        <c:axId val="579796152"/>
      </c:barChart>
      <c:catAx>
        <c:axId val="57979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796152"/>
        <c:crosses val="autoZero"/>
        <c:auto val="1"/>
        <c:lblAlgn val="ctr"/>
        <c:lblOffset val="100"/>
        <c:noMultiLvlLbl val="0"/>
      </c:catAx>
      <c:valAx>
        <c:axId val="579796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79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0.92199682999999999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801640"/>
        <c:axId val="579798504"/>
      </c:barChart>
      <c:catAx>
        <c:axId val="579801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798504"/>
        <c:crosses val="autoZero"/>
        <c:auto val="1"/>
        <c:lblAlgn val="ctr"/>
        <c:lblOffset val="100"/>
        <c:noMultiLvlLbl val="0"/>
      </c:catAx>
      <c:valAx>
        <c:axId val="579798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801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10.050932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798896"/>
        <c:axId val="579803208"/>
      </c:barChart>
      <c:catAx>
        <c:axId val="57979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803208"/>
        <c:crosses val="autoZero"/>
        <c:auto val="1"/>
        <c:lblAlgn val="ctr"/>
        <c:lblOffset val="100"/>
        <c:noMultiLvlLbl val="0"/>
      </c:catAx>
      <c:valAx>
        <c:axId val="579803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79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0.96881390000000001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794192"/>
        <c:axId val="579799288"/>
      </c:barChart>
      <c:catAx>
        <c:axId val="579794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799288"/>
        <c:crosses val="autoZero"/>
        <c:auto val="1"/>
        <c:lblAlgn val="ctr"/>
        <c:lblOffset val="100"/>
        <c:noMultiLvlLbl val="0"/>
      </c:catAx>
      <c:valAx>
        <c:axId val="579799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794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404.85376000000002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799680"/>
        <c:axId val="579802424"/>
      </c:barChart>
      <c:catAx>
        <c:axId val="579799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802424"/>
        <c:crosses val="autoZero"/>
        <c:auto val="1"/>
        <c:lblAlgn val="ctr"/>
        <c:lblOffset val="100"/>
        <c:noMultiLvlLbl val="0"/>
      </c:catAx>
      <c:valAx>
        <c:axId val="579802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79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7.509747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9793016"/>
        <c:axId val="579802032"/>
      </c:barChart>
      <c:catAx>
        <c:axId val="579793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9802032"/>
        <c:crosses val="autoZero"/>
        <c:auto val="1"/>
        <c:lblAlgn val="ctr"/>
        <c:lblOffset val="100"/>
        <c:noMultiLvlLbl val="0"/>
      </c:catAx>
      <c:valAx>
        <c:axId val="579802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9793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임선미, ID : H1900540)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01일 11:17:39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9" t="s">
        <v>196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8" t="s">
        <v>55</v>
      </c>
      <c r="B4" s="68"/>
      <c r="C4" s="68"/>
      <c r="D4" s="46"/>
      <c r="E4" s="70" t="s">
        <v>197</v>
      </c>
      <c r="F4" s="71"/>
      <c r="G4" s="71"/>
      <c r="H4" s="72"/>
      <c r="I4" s="46"/>
      <c r="J4" s="70" t="s">
        <v>198</v>
      </c>
      <c r="K4" s="71"/>
      <c r="L4" s="72"/>
      <c r="M4" s="46"/>
      <c r="N4" s="68" t="s">
        <v>199</v>
      </c>
      <c r="O4" s="68"/>
      <c r="P4" s="68"/>
      <c r="Q4" s="68"/>
      <c r="R4" s="68"/>
      <c r="S4" s="68"/>
      <c r="T4" s="46"/>
      <c r="U4" s="68" t="s">
        <v>200</v>
      </c>
      <c r="V4" s="68"/>
      <c r="W4" s="68"/>
      <c r="X4" s="68"/>
      <c r="Y4" s="68"/>
      <c r="Z4" s="68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2140</v>
      </c>
      <c r="C6" s="59">
        <f>'DRIs DATA 입력'!C6</f>
        <v>1108.2947999999999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44.390810000000002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17.216349000000001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70.873000000000005</v>
      </c>
      <c r="G8" s="59">
        <f>'DRIs DATA 입력'!G8</f>
        <v>10.946</v>
      </c>
      <c r="H8" s="59">
        <f>'DRIs DATA 입력'!H8</f>
        <v>18.181999999999999</v>
      </c>
      <c r="I8" s="46"/>
      <c r="J8" s="59" t="s">
        <v>215</v>
      </c>
      <c r="K8" s="59">
        <f>'DRIs DATA 입력'!K8</f>
        <v>5.6779999999999999</v>
      </c>
      <c r="L8" s="59">
        <f>'DRIs DATA 입력'!L8</f>
        <v>10.045999999999999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7" t="s">
        <v>216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8" t="s">
        <v>217</v>
      </c>
      <c r="B14" s="68"/>
      <c r="C14" s="68"/>
      <c r="D14" s="68"/>
      <c r="E14" s="68"/>
      <c r="F14" s="68"/>
      <c r="G14" s="46"/>
      <c r="H14" s="68" t="s">
        <v>218</v>
      </c>
      <c r="I14" s="68"/>
      <c r="J14" s="68"/>
      <c r="K14" s="68"/>
      <c r="L14" s="68"/>
      <c r="M14" s="68"/>
      <c r="N14" s="46"/>
      <c r="O14" s="68" t="s">
        <v>219</v>
      </c>
      <c r="P14" s="68"/>
      <c r="Q14" s="68"/>
      <c r="R14" s="68"/>
      <c r="S14" s="68"/>
      <c r="T14" s="68"/>
      <c r="U14" s="46"/>
      <c r="V14" s="68" t="s">
        <v>220</v>
      </c>
      <c r="W14" s="68"/>
      <c r="X14" s="68"/>
      <c r="Y14" s="68"/>
      <c r="Z14" s="68"/>
      <c r="AA14" s="68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424.10730000000001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12.688029999999999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0.8946556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256.45404000000002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7" t="s">
        <v>222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8" t="s">
        <v>223</v>
      </c>
      <c r="B24" s="68"/>
      <c r="C24" s="68"/>
      <c r="D24" s="68"/>
      <c r="E24" s="68"/>
      <c r="F24" s="68"/>
      <c r="G24" s="46"/>
      <c r="H24" s="68" t="s">
        <v>224</v>
      </c>
      <c r="I24" s="68"/>
      <c r="J24" s="68"/>
      <c r="K24" s="68"/>
      <c r="L24" s="68"/>
      <c r="M24" s="68"/>
      <c r="N24" s="46"/>
      <c r="O24" s="68" t="s">
        <v>225</v>
      </c>
      <c r="P24" s="68"/>
      <c r="Q24" s="68"/>
      <c r="R24" s="68"/>
      <c r="S24" s="68"/>
      <c r="T24" s="68"/>
      <c r="U24" s="46"/>
      <c r="V24" s="68" t="s">
        <v>226</v>
      </c>
      <c r="W24" s="68"/>
      <c r="X24" s="68"/>
      <c r="Y24" s="68"/>
      <c r="Z24" s="68"/>
      <c r="AA24" s="68"/>
      <c r="AB24" s="46"/>
      <c r="AC24" s="68" t="s">
        <v>227</v>
      </c>
      <c r="AD24" s="68"/>
      <c r="AE24" s="68"/>
      <c r="AF24" s="68"/>
      <c r="AG24" s="68"/>
      <c r="AH24" s="68"/>
      <c r="AI24" s="46"/>
      <c r="AJ24" s="68" t="s">
        <v>228</v>
      </c>
      <c r="AK24" s="68"/>
      <c r="AL24" s="68"/>
      <c r="AM24" s="68"/>
      <c r="AN24" s="68"/>
      <c r="AO24" s="68"/>
      <c r="AP24" s="46"/>
      <c r="AQ24" s="68" t="s">
        <v>229</v>
      </c>
      <c r="AR24" s="68"/>
      <c r="AS24" s="68"/>
      <c r="AT24" s="68"/>
      <c r="AU24" s="68"/>
      <c r="AV24" s="68"/>
      <c r="AW24" s="46"/>
      <c r="AX24" s="68" t="s">
        <v>230</v>
      </c>
      <c r="AY24" s="68"/>
      <c r="AZ24" s="68"/>
      <c r="BA24" s="68"/>
      <c r="BB24" s="68"/>
      <c r="BC24" s="68"/>
      <c r="BD24" s="46"/>
      <c r="BE24" s="68" t="s">
        <v>231</v>
      </c>
      <c r="BF24" s="68"/>
      <c r="BG24" s="68"/>
      <c r="BH24" s="68"/>
      <c r="BI24" s="68"/>
      <c r="BJ24" s="68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119.91561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1.0867275999999999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0.92199682999999999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10.050932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0.96881390000000001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404.85376000000002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7.509747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1.1625793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1.3687971000000001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7" t="s">
        <v>233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8" t="s">
        <v>234</v>
      </c>
      <c r="B34" s="68"/>
      <c r="C34" s="68"/>
      <c r="D34" s="68"/>
      <c r="E34" s="68"/>
      <c r="F34" s="68"/>
      <c r="G34" s="46"/>
      <c r="H34" s="68" t="s">
        <v>235</v>
      </c>
      <c r="I34" s="68"/>
      <c r="J34" s="68"/>
      <c r="K34" s="68"/>
      <c r="L34" s="68"/>
      <c r="M34" s="68"/>
      <c r="N34" s="46"/>
      <c r="O34" s="68" t="s">
        <v>236</v>
      </c>
      <c r="P34" s="68"/>
      <c r="Q34" s="68"/>
      <c r="R34" s="68"/>
      <c r="S34" s="68"/>
      <c r="T34" s="68"/>
      <c r="U34" s="46"/>
      <c r="V34" s="68" t="s">
        <v>237</v>
      </c>
      <c r="W34" s="68"/>
      <c r="X34" s="68"/>
      <c r="Y34" s="68"/>
      <c r="Z34" s="68"/>
      <c r="AA34" s="68"/>
      <c r="AB34" s="46"/>
      <c r="AC34" s="68" t="s">
        <v>238</v>
      </c>
      <c r="AD34" s="68"/>
      <c r="AE34" s="68"/>
      <c r="AF34" s="68"/>
      <c r="AG34" s="68"/>
      <c r="AH34" s="68"/>
      <c r="AI34" s="46"/>
      <c r="AJ34" s="68" t="s">
        <v>239</v>
      </c>
      <c r="AK34" s="68"/>
      <c r="AL34" s="68"/>
      <c r="AM34" s="68"/>
      <c r="AN34" s="68"/>
      <c r="AO34" s="68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423.3698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773.74914999999999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4446.7579999999998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2211.4214000000002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98.077095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86.427520000000001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7" t="s">
        <v>240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6"/>
    </row>
    <row r="44" spans="1:68">
      <c r="A44" s="68" t="s">
        <v>241</v>
      </c>
      <c r="B44" s="68"/>
      <c r="C44" s="68"/>
      <c r="D44" s="68"/>
      <c r="E44" s="68"/>
      <c r="F44" s="68"/>
      <c r="G44" s="46"/>
      <c r="H44" s="68" t="s">
        <v>242</v>
      </c>
      <c r="I44" s="68"/>
      <c r="J44" s="68"/>
      <c r="K44" s="68"/>
      <c r="L44" s="68"/>
      <c r="M44" s="68"/>
      <c r="N44" s="46"/>
      <c r="O44" s="68" t="s">
        <v>243</v>
      </c>
      <c r="P44" s="68"/>
      <c r="Q44" s="68"/>
      <c r="R44" s="68"/>
      <c r="S44" s="68"/>
      <c r="T44" s="68"/>
      <c r="U44" s="46"/>
      <c r="V44" s="68" t="s">
        <v>244</v>
      </c>
      <c r="W44" s="68"/>
      <c r="X44" s="68"/>
      <c r="Y44" s="68"/>
      <c r="Z44" s="68"/>
      <c r="AA44" s="68"/>
      <c r="AB44" s="46"/>
      <c r="AC44" s="68" t="s">
        <v>245</v>
      </c>
      <c r="AD44" s="68"/>
      <c r="AE44" s="68"/>
      <c r="AF44" s="68"/>
      <c r="AG44" s="68"/>
      <c r="AH44" s="68"/>
      <c r="AI44" s="46"/>
      <c r="AJ44" s="68" t="s">
        <v>246</v>
      </c>
      <c r="AK44" s="68"/>
      <c r="AL44" s="68"/>
      <c r="AM44" s="68"/>
      <c r="AN44" s="68"/>
      <c r="AO44" s="68"/>
      <c r="AP44" s="46"/>
      <c r="AQ44" s="68" t="s">
        <v>247</v>
      </c>
      <c r="AR44" s="68"/>
      <c r="AS44" s="68"/>
      <c r="AT44" s="68"/>
      <c r="AU44" s="68"/>
      <c r="AV44" s="68"/>
      <c r="AW44" s="46"/>
      <c r="AX44" s="68" t="s">
        <v>248</v>
      </c>
      <c r="AY44" s="68"/>
      <c r="AZ44" s="68"/>
      <c r="BA44" s="68"/>
      <c r="BB44" s="68"/>
      <c r="BC44" s="68"/>
      <c r="BD44" s="46"/>
      <c r="BE44" s="68" t="s">
        <v>249</v>
      </c>
      <c r="BF44" s="68"/>
      <c r="BG44" s="68"/>
      <c r="BH44" s="68"/>
      <c r="BI44" s="68"/>
      <c r="BJ44" s="68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12.019481000000001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7.3735485000000001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400.2921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1.0729272999999999E-2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2.2492842999999998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296.60385000000002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51.528731999999998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O63" sqref="O63"/>
    </sheetView>
  </sheetViews>
  <sheetFormatPr defaultColWidth="9" defaultRowHeight="15"/>
  <cols>
    <col min="1" max="2" width="9" style="64" customWidth="1"/>
    <col min="3" max="13" width="9" style="64"/>
    <col min="14" max="19" width="9" style="64" customWidth="1"/>
    <col min="20" max="20" width="9" style="64"/>
    <col min="21" max="21" width="9" style="64" customWidth="1"/>
    <col min="22" max="16384" width="9" style="64"/>
  </cols>
  <sheetData>
    <row r="1" spans="1:27">
      <c r="A1" s="64" t="s">
        <v>276</v>
      </c>
      <c r="B1" s="63" t="s">
        <v>287</v>
      </c>
      <c r="G1" s="64" t="s">
        <v>288</v>
      </c>
      <c r="H1" s="63" t="s">
        <v>289</v>
      </c>
    </row>
    <row r="3" spans="1:27">
      <c r="A3" s="69" t="s">
        <v>290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7">
      <c r="A4" s="68" t="s">
        <v>291</v>
      </c>
      <c r="B4" s="68"/>
      <c r="C4" s="68"/>
      <c r="E4" s="70" t="s">
        <v>292</v>
      </c>
      <c r="F4" s="71"/>
      <c r="G4" s="71"/>
      <c r="H4" s="72"/>
      <c r="J4" s="70" t="s">
        <v>293</v>
      </c>
      <c r="K4" s="71"/>
      <c r="L4" s="72"/>
      <c r="N4" s="68" t="s">
        <v>45</v>
      </c>
      <c r="O4" s="68"/>
      <c r="P4" s="68"/>
      <c r="Q4" s="68"/>
      <c r="R4" s="68"/>
      <c r="S4" s="68"/>
      <c r="U4" s="68" t="s">
        <v>294</v>
      </c>
      <c r="V4" s="68"/>
      <c r="W4" s="68"/>
      <c r="X4" s="68"/>
      <c r="Y4" s="68"/>
      <c r="Z4" s="68"/>
    </row>
    <row r="5" spans="1:27">
      <c r="A5" s="66"/>
      <c r="B5" s="66" t="s">
        <v>277</v>
      </c>
      <c r="C5" s="66" t="s">
        <v>295</v>
      </c>
      <c r="E5" s="66"/>
      <c r="F5" s="66" t="s">
        <v>296</v>
      </c>
      <c r="G5" s="66" t="s">
        <v>297</v>
      </c>
      <c r="H5" s="66" t="s">
        <v>45</v>
      </c>
      <c r="J5" s="66"/>
      <c r="K5" s="66" t="s">
        <v>298</v>
      </c>
      <c r="L5" s="66" t="s">
        <v>299</v>
      </c>
      <c r="N5" s="66"/>
      <c r="O5" s="66" t="s">
        <v>300</v>
      </c>
      <c r="P5" s="66" t="s">
        <v>301</v>
      </c>
      <c r="Q5" s="66" t="s">
        <v>302</v>
      </c>
      <c r="R5" s="66" t="s">
        <v>303</v>
      </c>
      <c r="S5" s="66" t="s">
        <v>295</v>
      </c>
      <c r="U5" s="66"/>
      <c r="V5" s="66" t="s">
        <v>300</v>
      </c>
      <c r="W5" s="66" t="s">
        <v>301</v>
      </c>
      <c r="X5" s="66" t="s">
        <v>302</v>
      </c>
      <c r="Y5" s="66" t="s">
        <v>303</v>
      </c>
      <c r="Z5" s="66" t="s">
        <v>295</v>
      </c>
    </row>
    <row r="6" spans="1:27">
      <c r="A6" s="66" t="s">
        <v>291</v>
      </c>
      <c r="B6" s="66">
        <v>2140</v>
      </c>
      <c r="C6" s="66">
        <v>1108.2947999999999</v>
      </c>
      <c r="E6" s="66" t="s">
        <v>304</v>
      </c>
      <c r="F6" s="66">
        <v>55</v>
      </c>
      <c r="G6" s="66">
        <v>15</v>
      </c>
      <c r="H6" s="66">
        <v>7</v>
      </c>
      <c r="J6" s="66" t="s">
        <v>305</v>
      </c>
      <c r="K6" s="66">
        <v>0.1</v>
      </c>
      <c r="L6" s="66">
        <v>4</v>
      </c>
      <c r="N6" s="66" t="s">
        <v>306</v>
      </c>
      <c r="O6" s="66">
        <v>60</v>
      </c>
      <c r="P6" s="66">
        <v>75</v>
      </c>
      <c r="Q6" s="66">
        <v>0</v>
      </c>
      <c r="R6" s="66">
        <v>0</v>
      </c>
      <c r="S6" s="66">
        <v>44.390810000000002</v>
      </c>
      <c r="U6" s="66" t="s">
        <v>307</v>
      </c>
      <c r="V6" s="66">
        <v>0</v>
      </c>
      <c r="W6" s="66">
        <v>5</v>
      </c>
      <c r="X6" s="66">
        <v>20</v>
      </c>
      <c r="Y6" s="66">
        <v>0</v>
      </c>
      <c r="Z6" s="66">
        <v>17.216349000000001</v>
      </c>
    </row>
    <row r="7" spans="1:27">
      <c r="E7" s="66" t="s">
        <v>308</v>
      </c>
      <c r="F7" s="66">
        <v>65</v>
      </c>
      <c r="G7" s="66">
        <v>30</v>
      </c>
      <c r="H7" s="66">
        <v>20</v>
      </c>
      <c r="J7" s="66" t="s">
        <v>309</v>
      </c>
      <c r="K7" s="66">
        <v>1</v>
      </c>
      <c r="L7" s="66">
        <v>10</v>
      </c>
    </row>
    <row r="8" spans="1:27">
      <c r="E8" s="66" t="s">
        <v>310</v>
      </c>
      <c r="F8" s="66">
        <v>70.873000000000005</v>
      </c>
      <c r="G8" s="66">
        <v>10.946</v>
      </c>
      <c r="H8" s="66">
        <v>18.181999999999999</v>
      </c>
      <c r="J8" s="66" t="s">
        <v>310</v>
      </c>
      <c r="K8" s="66">
        <v>5.6779999999999999</v>
      </c>
      <c r="L8" s="66">
        <v>10.045999999999999</v>
      </c>
    </row>
    <row r="13" spans="1:27">
      <c r="A13" s="67" t="s">
        <v>278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</row>
    <row r="14" spans="1:27">
      <c r="A14" s="68" t="s">
        <v>279</v>
      </c>
      <c r="B14" s="68"/>
      <c r="C14" s="68"/>
      <c r="D14" s="68"/>
      <c r="E14" s="68"/>
      <c r="F14" s="68"/>
      <c r="H14" s="68" t="s">
        <v>311</v>
      </c>
      <c r="I14" s="68"/>
      <c r="J14" s="68"/>
      <c r="K14" s="68"/>
      <c r="L14" s="68"/>
      <c r="M14" s="68"/>
      <c r="O14" s="68" t="s">
        <v>312</v>
      </c>
      <c r="P14" s="68"/>
      <c r="Q14" s="68"/>
      <c r="R14" s="68"/>
      <c r="S14" s="68"/>
      <c r="T14" s="68"/>
      <c r="V14" s="68" t="s">
        <v>313</v>
      </c>
      <c r="W14" s="68"/>
      <c r="X14" s="68"/>
      <c r="Y14" s="68"/>
      <c r="Z14" s="68"/>
      <c r="AA14" s="68"/>
    </row>
    <row r="15" spans="1:27">
      <c r="A15" s="66"/>
      <c r="B15" s="66" t="s">
        <v>300</v>
      </c>
      <c r="C15" s="66" t="s">
        <v>301</v>
      </c>
      <c r="D15" s="66" t="s">
        <v>302</v>
      </c>
      <c r="E15" s="66" t="s">
        <v>303</v>
      </c>
      <c r="F15" s="66" t="s">
        <v>295</v>
      </c>
      <c r="H15" s="66"/>
      <c r="I15" s="66" t="s">
        <v>300</v>
      </c>
      <c r="J15" s="66" t="s">
        <v>301</v>
      </c>
      <c r="K15" s="66" t="s">
        <v>302</v>
      </c>
      <c r="L15" s="66" t="s">
        <v>303</v>
      </c>
      <c r="M15" s="66" t="s">
        <v>295</v>
      </c>
      <c r="O15" s="66"/>
      <c r="P15" s="66" t="s">
        <v>300</v>
      </c>
      <c r="Q15" s="66" t="s">
        <v>301</v>
      </c>
      <c r="R15" s="66" t="s">
        <v>302</v>
      </c>
      <c r="S15" s="66" t="s">
        <v>303</v>
      </c>
      <c r="T15" s="66" t="s">
        <v>295</v>
      </c>
      <c r="V15" s="66"/>
      <c r="W15" s="66" t="s">
        <v>300</v>
      </c>
      <c r="X15" s="66" t="s">
        <v>301</v>
      </c>
      <c r="Y15" s="66" t="s">
        <v>302</v>
      </c>
      <c r="Z15" s="66" t="s">
        <v>303</v>
      </c>
      <c r="AA15" s="66" t="s">
        <v>295</v>
      </c>
    </row>
    <row r="16" spans="1:27">
      <c r="A16" s="66" t="s">
        <v>314</v>
      </c>
      <c r="B16" s="66">
        <v>780</v>
      </c>
      <c r="C16" s="66">
        <v>1090</v>
      </c>
      <c r="D16" s="66">
        <v>0</v>
      </c>
      <c r="E16" s="66">
        <v>3000</v>
      </c>
      <c r="F16" s="66">
        <v>424.10730000000001</v>
      </c>
      <c r="H16" s="66" t="s">
        <v>3</v>
      </c>
      <c r="I16" s="66">
        <v>0</v>
      </c>
      <c r="J16" s="66">
        <v>0</v>
      </c>
      <c r="K16" s="66">
        <v>15</v>
      </c>
      <c r="L16" s="66">
        <v>540</v>
      </c>
      <c r="M16" s="66">
        <v>12.688029999999999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0.8946556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256.45404000000002</v>
      </c>
    </row>
    <row r="23" spans="1:62">
      <c r="A23" s="67" t="s">
        <v>315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8" t="s">
        <v>316</v>
      </c>
      <c r="B24" s="68"/>
      <c r="C24" s="68"/>
      <c r="D24" s="68"/>
      <c r="E24" s="68"/>
      <c r="F24" s="68"/>
      <c r="H24" s="68" t="s">
        <v>317</v>
      </c>
      <c r="I24" s="68"/>
      <c r="J24" s="68"/>
      <c r="K24" s="68"/>
      <c r="L24" s="68"/>
      <c r="M24" s="68"/>
      <c r="O24" s="68" t="s">
        <v>318</v>
      </c>
      <c r="P24" s="68"/>
      <c r="Q24" s="68"/>
      <c r="R24" s="68"/>
      <c r="S24" s="68"/>
      <c r="T24" s="68"/>
      <c r="V24" s="68" t="s">
        <v>319</v>
      </c>
      <c r="W24" s="68"/>
      <c r="X24" s="68"/>
      <c r="Y24" s="68"/>
      <c r="Z24" s="68"/>
      <c r="AA24" s="68"/>
      <c r="AC24" s="68" t="s">
        <v>320</v>
      </c>
      <c r="AD24" s="68"/>
      <c r="AE24" s="68"/>
      <c r="AF24" s="68"/>
      <c r="AG24" s="68"/>
      <c r="AH24" s="68"/>
      <c r="AJ24" s="68" t="s">
        <v>321</v>
      </c>
      <c r="AK24" s="68"/>
      <c r="AL24" s="68"/>
      <c r="AM24" s="68"/>
      <c r="AN24" s="68"/>
      <c r="AO24" s="68"/>
      <c r="AQ24" s="68" t="s">
        <v>322</v>
      </c>
      <c r="AR24" s="68"/>
      <c r="AS24" s="68"/>
      <c r="AT24" s="68"/>
      <c r="AU24" s="68"/>
      <c r="AV24" s="68"/>
      <c r="AX24" s="68" t="s">
        <v>323</v>
      </c>
      <c r="AY24" s="68"/>
      <c r="AZ24" s="68"/>
      <c r="BA24" s="68"/>
      <c r="BB24" s="68"/>
      <c r="BC24" s="68"/>
      <c r="BE24" s="68" t="s">
        <v>324</v>
      </c>
      <c r="BF24" s="68"/>
      <c r="BG24" s="68"/>
      <c r="BH24" s="68"/>
      <c r="BI24" s="68"/>
      <c r="BJ24" s="68"/>
    </row>
    <row r="25" spans="1:62">
      <c r="A25" s="66"/>
      <c r="B25" s="66" t="s">
        <v>300</v>
      </c>
      <c r="C25" s="66" t="s">
        <v>301</v>
      </c>
      <c r="D25" s="66" t="s">
        <v>302</v>
      </c>
      <c r="E25" s="66" t="s">
        <v>303</v>
      </c>
      <c r="F25" s="66" t="s">
        <v>295</v>
      </c>
      <c r="H25" s="66"/>
      <c r="I25" s="66" t="s">
        <v>300</v>
      </c>
      <c r="J25" s="66" t="s">
        <v>301</v>
      </c>
      <c r="K25" s="66" t="s">
        <v>302</v>
      </c>
      <c r="L25" s="66" t="s">
        <v>303</v>
      </c>
      <c r="M25" s="66" t="s">
        <v>295</v>
      </c>
      <c r="O25" s="66"/>
      <c r="P25" s="66" t="s">
        <v>300</v>
      </c>
      <c r="Q25" s="66" t="s">
        <v>301</v>
      </c>
      <c r="R25" s="66" t="s">
        <v>302</v>
      </c>
      <c r="S25" s="66" t="s">
        <v>303</v>
      </c>
      <c r="T25" s="66" t="s">
        <v>295</v>
      </c>
      <c r="V25" s="66"/>
      <c r="W25" s="66" t="s">
        <v>300</v>
      </c>
      <c r="X25" s="66" t="s">
        <v>301</v>
      </c>
      <c r="Y25" s="66" t="s">
        <v>302</v>
      </c>
      <c r="Z25" s="66" t="s">
        <v>303</v>
      </c>
      <c r="AA25" s="66" t="s">
        <v>295</v>
      </c>
      <c r="AC25" s="66"/>
      <c r="AD25" s="66" t="s">
        <v>300</v>
      </c>
      <c r="AE25" s="66" t="s">
        <v>301</v>
      </c>
      <c r="AF25" s="66" t="s">
        <v>302</v>
      </c>
      <c r="AG25" s="66" t="s">
        <v>303</v>
      </c>
      <c r="AH25" s="66" t="s">
        <v>295</v>
      </c>
      <c r="AJ25" s="66"/>
      <c r="AK25" s="66" t="s">
        <v>300</v>
      </c>
      <c r="AL25" s="66" t="s">
        <v>301</v>
      </c>
      <c r="AM25" s="66" t="s">
        <v>302</v>
      </c>
      <c r="AN25" s="66" t="s">
        <v>303</v>
      </c>
      <c r="AO25" s="66" t="s">
        <v>295</v>
      </c>
      <c r="AQ25" s="66"/>
      <c r="AR25" s="66" t="s">
        <v>300</v>
      </c>
      <c r="AS25" s="66" t="s">
        <v>301</v>
      </c>
      <c r="AT25" s="66" t="s">
        <v>302</v>
      </c>
      <c r="AU25" s="66" t="s">
        <v>303</v>
      </c>
      <c r="AV25" s="66" t="s">
        <v>295</v>
      </c>
      <c r="AX25" s="66"/>
      <c r="AY25" s="66" t="s">
        <v>300</v>
      </c>
      <c r="AZ25" s="66" t="s">
        <v>301</v>
      </c>
      <c r="BA25" s="66" t="s">
        <v>302</v>
      </c>
      <c r="BB25" s="66" t="s">
        <v>303</v>
      </c>
      <c r="BC25" s="66" t="s">
        <v>295</v>
      </c>
      <c r="BE25" s="66"/>
      <c r="BF25" s="66" t="s">
        <v>300</v>
      </c>
      <c r="BG25" s="66" t="s">
        <v>301</v>
      </c>
      <c r="BH25" s="66" t="s">
        <v>302</v>
      </c>
      <c r="BI25" s="66" t="s">
        <v>303</v>
      </c>
      <c r="BJ25" s="66" t="s">
        <v>295</v>
      </c>
    </row>
    <row r="26" spans="1:62">
      <c r="A26" s="66" t="s">
        <v>8</v>
      </c>
      <c r="B26" s="66">
        <v>110</v>
      </c>
      <c r="C26" s="66">
        <v>140</v>
      </c>
      <c r="D26" s="66">
        <v>0</v>
      </c>
      <c r="E26" s="66">
        <v>2000</v>
      </c>
      <c r="F26" s="66">
        <v>119.91561</v>
      </c>
      <c r="H26" s="66" t="s">
        <v>9</v>
      </c>
      <c r="I26" s="66">
        <v>1.2</v>
      </c>
      <c r="J26" s="66">
        <v>1.5</v>
      </c>
      <c r="K26" s="66">
        <v>0</v>
      </c>
      <c r="L26" s="66">
        <v>0</v>
      </c>
      <c r="M26" s="66">
        <v>1.0867275999999999</v>
      </c>
      <c r="O26" s="66" t="s">
        <v>10</v>
      </c>
      <c r="P26" s="66">
        <v>1.4</v>
      </c>
      <c r="Q26" s="66">
        <v>1.7</v>
      </c>
      <c r="R26" s="66">
        <v>0</v>
      </c>
      <c r="S26" s="66">
        <v>0</v>
      </c>
      <c r="T26" s="66">
        <v>0.92199682999999999</v>
      </c>
      <c r="V26" s="66" t="s">
        <v>11</v>
      </c>
      <c r="W26" s="66">
        <v>13</v>
      </c>
      <c r="X26" s="66">
        <v>17</v>
      </c>
      <c r="Y26" s="66">
        <v>0</v>
      </c>
      <c r="Z26" s="66">
        <v>35</v>
      </c>
      <c r="AA26" s="66">
        <v>10.050932</v>
      </c>
      <c r="AC26" s="66" t="s">
        <v>12</v>
      </c>
      <c r="AD26" s="66">
        <v>1.9</v>
      </c>
      <c r="AE26" s="66">
        <v>2.2000000000000002</v>
      </c>
      <c r="AF26" s="66">
        <v>0</v>
      </c>
      <c r="AG26" s="66">
        <v>100</v>
      </c>
      <c r="AH26" s="66">
        <v>0.96881390000000001</v>
      </c>
      <c r="AJ26" s="66" t="s">
        <v>325</v>
      </c>
      <c r="AK26" s="66">
        <v>450</v>
      </c>
      <c r="AL26" s="66">
        <v>550</v>
      </c>
      <c r="AM26" s="66">
        <v>0</v>
      </c>
      <c r="AN26" s="66">
        <v>1000</v>
      </c>
      <c r="AO26" s="66">
        <v>404.85376000000002</v>
      </c>
      <c r="AQ26" s="66" t="s">
        <v>13</v>
      </c>
      <c r="AR26" s="66">
        <v>2.2999999999999998</v>
      </c>
      <c r="AS26" s="66">
        <v>2.8</v>
      </c>
      <c r="AT26" s="66">
        <v>0</v>
      </c>
      <c r="AU26" s="66">
        <v>0</v>
      </c>
      <c r="AV26" s="66">
        <v>7.509747</v>
      </c>
      <c r="AX26" s="66" t="s">
        <v>14</v>
      </c>
      <c r="AY26" s="66">
        <v>0</v>
      </c>
      <c r="AZ26" s="66">
        <v>2</v>
      </c>
      <c r="BA26" s="66">
        <v>5</v>
      </c>
      <c r="BB26" s="66">
        <v>0</v>
      </c>
      <c r="BC26" s="66">
        <v>1.1625793</v>
      </c>
      <c r="BE26" s="66" t="s">
        <v>15</v>
      </c>
      <c r="BF26" s="66">
        <v>0</v>
      </c>
      <c r="BG26" s="66">
        <v>5</v>
      </c>
      <c r="BH26" s="66">
        <v>30</v>
      </c>
      <c r="BI26" s="66">
        <v>0</v>
      </c>
      <c r="BJ26" s="66">
        <v>1.3687971000000001</v>
      </c>
    </row>
    <row r="33" spans="1:68">
      <c r="A33" s="67" t="s">
        <v>326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1"/>
      <c r="BL33" s="61"/>
      <c r="BM33" s="61"/>
      <c r="BN33" s="61"/>
      <c r="BO33" s="61"/>
      <c r="BP33" s="61"/>
    </row>
    <row r="34" spans="1:68">
      <c r="A34" s="68" t="s">
        <v>176</v>
      </c>
      <c r="B34" s="68"/>
      <c r="C34" s="68"/>
      <c r="D34" s="68"/>
      <c r="E34" s="68"/>
      <c r="F34" s="68"/>
      <c r="H34" s="68" t="s">
        <v>327</v>
      </c>
      <c r="I34" s="68"/>
      <c r="J34" s="68"/>
      <c r="K34" s="68"/>
      <c r="L34" s="68"/>
      <c r="M34" s="68"/>
      <c r="O34" s="68" t="s">
        <v>177</v>
      </c>
      <c r="P34" s="68"/>
      <c r="Q34" s="68"/>
      <c r="R34" s="68"/>
      <c r="S34" s="68"/>
      <c r="T34" s="68"/>
      <c r="V34" s="68" t="s">
        <v>328</v>
      </c>
      <c r="W34" s="68"/>
      <c r="X34" s="68"/>
      <c r="Y34" s="68"/>
      <c r="Z34" s="68"/>
      <c r="AA34" s="68"/>
      <c r="AC34" s="68" t="s">
        <v>329</v>
      </c>
      <c r="AD34" s="68"/>
      <c r="AE34" s="68"/>
      <c r="AF34" s="68"/>
      <c r="AG34" s="68"/>
      <c r="AH34" s="68"/>
      <c r="AJ34" s="68" t="s">
        <v>330</v>
      </c>
      <c r="AK34" s="68"/>
      <c r="AL34" s="68"/>
      <c r="AM34" s="68"/>
      <c r="AN34" s="68"/>
      <c r="AO34" s="68"/>
    </row>
    <row r="35" spans="1:68">
      <c r="A35" s="66"/>
      <c r="B35" s="66" t="s">
        <v>300</v>
      </c>
      <c r="C35" s="66" t="s">
        <v>301</v>
      </c>
      <c r="D35" s="66" t="s">
        <v>302</v>
      </c>
      <c r="E35" s="66" t="s">
        <v>303</v>
      </c>
      <c r="F35" s="66" t="s">
        <v>295</v>
      </c>
      <c r="H35" s="66"/>
      <c r="I35" s="66" t="s">
        <v>300</v>
      </c>
      <c r="J35" s="66" t="s">
        <v>301</v>
      </c>
      <c r="K35" s="66" t="s">
        <v>302</v>
      </c>
      <c r="L35" s="66" t="s">
        <v>303</v>
      </c>
      <c r="M35" s="66" t="s">
        <v>295</v>
      </c>
      <c r="O35" s="66"/>
      <c r="P35" s="66" t="s">
        <v>300</v>
      </c>
      <c r="Q35" s="66" t="s">
        <v>301</v>
      </c>
      <c r="R35" s="66" t="s">
        <v>302</v>
      </c>
      <c r="S35" s="66" t="s">
        <v>303</v>
      </c>
      <c r="T35" s="66" t="s">
        <v>295</v>
      </c>
      <c r="V35" s="66"/>
      <c r="W35" s="66" t="s">
        <v>300</v>
      </c>
      <c r="X35" s="66" t="s">
        <v>301</v>
      </c>
      <c r="Y35" s="66" t="s">
        <v>302</v>
      </c>
      <c r="Z35" s="66" t="s">
        <v>303</v>
      </c>
      <c r="AA35" s="66" t="s">
        <v>295</v>
      </c>
      <c r="AC35" s="66"/>
      <c r="AD35" s="66" t="s">
        <v>300</v>
      </c>
      <c r="AE35" s="66" t="s">
        <v>301</v>
      </c>
      <c r="AF35" s="66" t="s">
        <v>302</v>
      </c>
      <c r="AG35" s="66" t="s">
        <v>303</v>
      </c>
      <c r="AH35" s="66" t="s">
        <v>295</v>
      </c>
      <c r="AJ35" s="66"/>
      <c r="AK35" s="66" t="s">
        <v>300</v>
      </c>
      <c r="AL35" s="66" t="s">
        <v>301</v>
      </c>
      <c r="AM35" s="66" t="s">
        <v>302</v>
      </c>
      <c r="AN35" s="66" t="s">
        <v>303</v>
      </c>
      <c r="AO35" s="66" t="s">
        <v>295</v>
      </c>
    </row>
    <row r="36" spans="1:68">
      <c r="A36" s="66" t="s">
        <v>17</v>
      </c>
      <c r="B36" s="66">
        <v>580</v>
      </c>
      <c r="C36" s="66">
        <v>800</v>
      </c>
      <c r="D36" s="66">
        <v>0</v>
      </c>
      <c r="E36" s="66">
        <v>2500</v>
      </c>
      <c r="F36" s="66">
        <v>423.3698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773.74914999999999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4446.7579999999998</v>
      </c>
      <c r="V36" s="66" t="s">
        <v>20</v>
      </c>
      <c r="W36" s="66">
        <v>0</v>
      </c>
      <c r="X36" s="66">
        <v>0</v>
      </c>
      <c r="Y36" s="66">
        <v>3900</v>
      </c>
      <c r="Z36" s="66">
        <v>0</v>
      </c>
      <c r="AA36" s="66">
        <v>2211.4214000000002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98.077095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86.427520000000001</v>
      </c>
    </row>
    <row r="43" spans="1:68">
      <c r="A43" s="67" t="s">
        <v>331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>
      <c r="A44" s="68" t="s">
        <v>332</v>
      </c>
      <c r="B44" s="68"/>
      <c r="C44" s="68"/>
      <c r="D44" s="68"/>
      <c r="E44" s="68"/>
      <c r="F44" s="68"/>
      <c r="H44" s="68" t="s">
        <v>333</v>
      </c>
      <c r="I44" s="68"/>
      <c r="J44" s="68"/>
      <c r="K44" s="68"/>
      <c r="L44" s="68"/>
      <c r="M44" s="68"/>
      <c r="O44" s="68" t="s">
        <v>280</v>
      </c>
      <c r="P44" s="68"/>
      <c r="Q44" s="68"/>
      <c r="R44" s="68"/>
      <c r="S44" s="68"/>
      <c r="T44" s="68"/>
      <c r="V44" s="68" t="s">
        <v>281</v>
      </c>
      <c r="W44" s="68"/>
      <c r="X44" s="68"/>
      <c r="Y44" s="68"/>
      <c r="Z44" s="68"/>
      <c r="AA44" s="68"/>
      <c r="AC44" s="68" t="s">
        <v>334</v>
      </c>
      <c r="AD44" s="68"/>
      <c r="AE44" s="68"/>
      <c r="AF44" s="68"/>
      <c r="AG44" s="68"/>
      <c r="AH44" s="68"/>
      <c r="AJ44" s="68" t="s">
        <v>335</v>
      </c>
      <c r="AK44" s="68"/>
      <c r="AL44" s="68"/>
      <c r="AM44" s="68"/>
      <c r="AN44" s="68"/>
      <c r="AO44" s="68"/>
      <c r="AQ44" s="68" t="s">
        <v>282</v>
      </c>
      <c r="AR44" s="68"/>
      <c r="AS44" s="68"/>
      <c r="AT44" s="68"/>
      <c r="AU44" s="68"/>
      <c r="AV44" s="68"/>
      <c r="AX44" s="68" t="s">
        <v>283</v>
      </c>
      <c r="AY44" s="68"/>
      <c r="AZ44" s="68"/>
      <c r="BA44" s="68"/>
      <c r="BB44" s="68"/>
      <c r="BC44" s="68"/>
      <c r="BE44" s="68" t="s">
        <v>336</v>
      </c>
      <c r="BF44" s="68"/>
      <c r="BG44" s="68"/>
      <c r="BH44" s="68"/>
      <c r="BI44" s="68"/>
      <c r="BJ44" s="68"/>
    </row>
    <row r="45" spans="1:68">
      <c r="A45" s="66"/>
      <c r="B45" s="66" t="s">
        <v>300</v>
      </c>
      <c r="C45" s="66" t="s">
        <v>301</v>
      </c>
      <c r="D45" s="66" t="s">
        <v>302</v>
      </c>
      <c r="E45" s="66" t="s">
        <v>303</v>
      </c>
      <c r="F45" s="66" t="s">
        <v>295</v>
      </c>
      <c r="H45" s="66"/>
      <c r="I45" s="66" t="s">
        <v>300</v>
      </c>
      <c r="J45" s="66" t="s">
        <v>301</v>
      </c>
      <c r="K45" s="66" t="s">
        <v>302</v>
      </c>
      <c r="L45" s="66" t="s">
        <v>303</v>
      </c>
      <c r="M45" s="66" t="s">
        <v>295</v>
      </c>
      <c r="O45" s="66"/>
      <c r="P45" s="66" t="s">
        <v>300</v>
      </c>
      <c r="Q45" s="66" t="s">
        <v>301</v>
      </c>
      <c r="R45" s="66" t="s">
        <v>302</v>
      </c>
      <c r="S45" s="66" t="s">
        <v>303</v>
      </c>
      <c r="T45" s="66" t="s">
        <v>295</v>
      </c>
      <c r="V45" s="66"/>
      <c r="W45" s="66" t="s">
        <v>300</v>
      </c>
      <c r="X45" s="66" t="s">
        <v>301</v>
      </c>
      <c r="Y45" s="66" t="s">
        <v>302</v>
      </c>
      <c r="Z45" s="66" t="s">
        <v>303</v>
      </c>
      <c r="AA45" s="66" t="s">
        <v>295</v>
      </c>
      <c r="AC45" s="66"/>
      <c r="AD45" s="66" t="s">
        <v>300</v>
      </c>
      <c r="AE45" s="66" t="s">
        <v>301</v>
      </c>
      <c r="AF45" s="66" t="s">
        <v>302</v>
      </c>
      <c r="AG45" s="66" t="s">
        <v>303</v>
      </c>
      <c r="AH45" s="66" t="s">
        <v>295</v>
      </c>
      <c r="AJ45" s="66"/>
      <c r="AK45" s="66" t="s">
        <v>300</v>
      </c>
      <c r="AL45" s="66" t="s">
        <v>301</v>
      </c>
      <c r="AM45" s="66" t="s">
        <v>302</v>
      </c>
      <c r="AN45" s="66" t="s">
        <v>303</v>
      </c>
      <c r="AO45" s="66" t="s">
        <v>295</v>
      </c>
      <c r="AQ45" s="66"/>
      <c r="AR45" s="66" t="s">
        <v>300</v>
      </c>
      <c r="AS45" s="66" t="s">
        <v>301</v>
      </c>
      <c r="AT45" s="66" t="s">
        <v>302</v>
      </c>
      <c r="AU45" s="66" t="s">
        <v>303</v>
      </c>
      <c r="AV45" s="66" t="s">
        <v>295</v>
      </c>
      <c r="AX45" s="66"/>
      <c r="AY45" s="66" t="s">
        <v>300</v>
      </c>
      <c r="AZ45" s="66" t="s">
        <v>301</v>
      </c>
      <c r="BA45" s="66" t="s">
        <v>302</v>
      </c>
      <c r="BB45" s="66" t="s">
        <v>303</v>
      </c>
      <c r="BC45" s="66" t="s">
        <v>295</v>
      </c>
      <c r="BE45" s="66"/>
      <c r="BF45" s="66" t="s">
        <v>300</v>
      </c>
      <c r="BG45" s="66" t="s">
        <v>301</v>
      </c>
      <c r="BH45" s="66" t="s">
        <v>302</v>
      </c>
      <c r="BI45" s="66" t="s">
        <v>303</v>
      </c>
      <c r="BJ45" s="66" t="s">
        <v>295</v>
      </c>
    </row>
    <row r="46" spans="1:68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12.019481000000001</v>
      </c>
      <c r="H46" s="66" t="s">
        <v>24</v>
      </c>
      <c r="I46" s="66">
        <v>10</v>
      </c>
      <c r="J46" s="66">
        <v>12</v>
      </c>
      <c r="K46" s="66">
        <v>0</v>
      </c>
      <c r="L46" s="66">
        <v>35</v>
      </c>
      <c r="M46" s="66">
        <v>7.3735485000000001</v>
      </c>
      <c r="O46" s="66" t="s">
        <v>337</v>
      </c>
      <c r="P46" s="66">
        <v>970</v>
      </c>
      <c r="Q46" s="66">
        <v>800</v>
      </c>
      <c r="R46" s="66">
        <v>480</v>
      </c>
      <c r="S46" s="66">
        <v>10000</v>
      </c>
      <c r="T46" s="66">
        <v>400.2921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1.0729272999999999E-2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2.2492842999999998</v>
      </c>
      <c r="AJ46" s="66" t="s">
        <v>26</v>
      </c>
      <c r="AK46" s="66">
        <v>225</v>
      </c>
      <c r="AL46" s="66">
        <v>340</v>
      </c>
      <c r="AM46" s="66">
        <v>0</v>
      </c>
      <c r="AN46" s="66">
        <v>2400</v>
      </c>
      <c r="AO46" s="66">
        <v>296.60385000000002</v>
      </c>
      <c r="AQ46" s="66" t="s">
        <v>27</v>
      </c>
      <c r="AR46" s="66">
        <v>59</v>
      </c>
      <c r="AS46" s="66">
        <v>70</v>
      </c>
      <c r="AT46" s="66">
        <v>0</v>
      </c>
      <c r="AU46" s="66">
        <v>400</v>
      </c>
      <c r="AV46" s="66">
        <v>51.528731999999998</v>
      </c>
      <c r="AX46" s="66" t="s">
        <v>338</v>
      </c>
      <c r="AY46" s="66"/>
      <c r="AZ46" s="66"/>
      <c r="BA46" s="66"/>
      <c r="BB46" s="66"/>
      <c r="BC46" s="66"/>
      <c r="BE46" s="66" t="s">
        <v>339</v>
      </c>
      <c r="BF46" s="66"/>
      <c r="BG46" s="66"/>
      <c r="BH46" s="66"/>
      <c r="BI46" s="66"/>
      <c r="BJ46" s="66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J34:AO34"/>
    <mergeCell ref="A33:AO33"/>
    <mergeCell ref="A34:F34"/>
    <mergeCell ref="H34:M34"/>
    <mergeCell ref="O34:T34"/>
    <mergeCell ref="V34:AA34"/>
    <mergeCell ref="AC34:AH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>
      <c r="A2" s="62" t="s">
        <v>284</v>
      </c>
      <c r="B2" s="62" t="s">
        <v>285</v>
      </c>
      <c r="C2" s="62" t="s">
        <v>286</v>
      </c>
      <c r="D2" s="62">
        <v>54</v>
      </c>
      <c r="E2" s="62">
        <v>1108.2947999999999</v>
      </c>
      <c r="F2" s="62">
        <v>173.03807</v>
      </c>
      <c r="G2" s="62">
        <v>26.72484</v>
      </c>
      <c r="H2" s="62">
        <v>13.766932499999999</v>
      </c>
      <c r="I2" s="62">
        <v>12.957908</v>
      </c>
      <c r="J2" s="62">
        <v>44.390810000000002</v>
      </c>
      <c r="K2" s="62">
        <v>22.566996</v>
      </c>
      <c r="L2" s="62">
        <v>21.823813999999999</v>
      </c>
      <c r="M2" s="62">
        <v>17.216349000000001</v>
      </c>
      <c r="N2" s="62">
        <v>1.8518364</v>
      </c>
      <c r="O2" s="62">
        <v>9.6747770000000006</v>
      </c>
      <c r="P2" s="62">
        <v>529.92345999999998</v>
      </c>
      <c r="Q2" s="62">
        <v>18.562757000000001</v>
      </c>
      <c r="R2" s="62">
        <v>424.10730000000001</v>
      </c>
      <c r="S2" s="62">
        <v>48.605150000000002</v>
      </c>
      <c r="T2" s="62">
        <v>4506.0263999999997</v>
      </c>
      <c r="U2" s="62">
        <v>0.8946556</v>
      </c>
      <c r="V2" s="62">
        <v>12.688029999999999</v>
      </c>
      <c r="W2" s="62">
        <v>256.45404000000002</v>
      </c>
      <c r="X2" s="62">
        <v>119.91561</v>
      </c>
      <c r="Y2" s="62">
        <v>1.0867275999999999</v>
      </c>
      <c r="Z2" s="62">
        <v>0.92199682999999999</v>
      </c>
      <c r="AA2" s="62">
        <v>10.050932</v>
      </c>
      <c r="AB2" s="62">
        <v>0.96881390000000001</v>
      </c>
      <c r="AC2" s="62">
        <v>404.85376000000002</v>
      </c>
      <c r="AD2" s="62">
        <v>7.509747</v>
      </c>
      <c r="AE2" s="62">
        <v>1.1625793</v>
      </c>
      <c r="AF2" s="62">
        <v>1.3687971000000001</v>
      </c>
      <c r="AG2" s="62">
        <v>423.3698</v>
      </c>
      <c r="AH2" s="62">
        <v>247.99907999999999</v>
      </c>
      <c r="AI2" s="62">
        <v>175.37073000000001</v>
      </c>
      <c r="AJ2" s="62">
        <v>773.74914999999999</v>
      </c>
      <c r="AK2" s="62">
        <v>4446.7579999999998</v>
      </c>
      <c r="AL2" s="62">
        <v>98.077095</v>
      </c>
      <c r="AM2" s="62">
        <v>2211.4214000000002</v>
      </c>
      <c r="AN2" s="62">
        <v>86.427520000000001</v>
      </c>
      <c r="AO2" s="62">
        <v>12.019481000000001</v>
      </c>
      <c r="AP2" s="62">
        <v>7.9634457000000003</v>
      </c>
      <c r="AQ2" s="62">
        <v>4.0560349999999996</v>
      </c>
      <c r="AR2" s="62">
        <v>7.3735485000000001</v>
      </c>
      <c r="AS2" s="62">
        <v>400.2921</v>
      </c>
      <c r="AT2" s="62">
        <v>1.0729272999999999E-2</v>
      </c>
      <c r="AU2" s="62">
        <v>2.2492842999999998</v>
      </c>
      <c r="AV2" s="62">
        <v>296.60385000000002</v>
      </c>
      <c r="AW2" s="62">
        <v>51.528731999999998</v>
      </c>
      <c r="AX2" s="62">
        <v>0.18212803999999999</v>
      </c>
      <c r="AY2" s="62">
        <v>0.89958280000000002</v>
      </c>
      <c r="AZ2" s="62">
        <v>166.95572999999999</v>
      </c>
      <c r="BA2" s="62">
        <v>20.364979000000002</v>
      </c>
      <c r="BB2" s="62">
        <v>5.7459100000000003</v>
      </c>
      <c r="BC2" s="62">
        <v>6.4989169999999996</v>
      </c>
      <c r="BD2" s="62">
        <v>8.1197999999999997</v>
      </c>
      <c r="BE2" s="62">
        <v>0.51675373000000002</v>
      </c>
      <c r="BF2" s="62">
        <v>3.45871</v>
      </c>
      <c r="BG2" s="62">
        <v>1.1101958E-2</v>
      </c>
      <c r="BH2" s="62">
        <v>1.3742459E-2</v>
      </c>
      <c r="BI2" s="62">
        <v>9.8337129999999991E-3</v>
      </c>
      <c r="BJ2" s="62">
        <v>3.9641816000000003E-2</v>
      </c>
      <c r="BK2" s="62">
        <v>8.5399680000000004E-4</v>
      </c>
      <c r="BL2" s="62">
        <v>0.13037519</v>
      </c>
      <c r="BM2" s="62">
        <v>1.3277606</v>
      </c>
      <c r="BN2" s="62">
        <v>0.37087634000000003</v>
      </c>
      <c r="BO2" s="62">
        <v>22.917943999999999</v>
      </c>
      <c r="BP2" s="62">
        <v>3.6207501999999998</v>
      </c>
      <c r="BQ2" s="62">
        <v>7.5774207000000002</v>
      </c>
      <c r="BR2" s="62">
        <v>26.911266000000001</v>
      </c>
      <c r="BS2" s="62">
        <v>11.897112</v>
      </c>
      <c r="BT2" s="62">
        <v>5.0931153</v>
      </c>
      <c r="BU2" s="62">
        <v>3.692155E-4</v>
      </c>
      <c r="BV2" s="62">
        <v>2.7649160000000001E-3</v>
      </c>
      <c r="BW2" s="62">
        <v>0.34088275000000001</v>
      </c>
      <c r="BX2" s="62">
        <v>0.47659491999999998</v>
      </c>
      <c r="BY2" s="62">
        <v>4.8275261999999999E-2</v>
      </c>
      <c r="BZ2" s="62">
        <v>7.8408106000000003E-4</v>
      </c>
      <c r="CA2" s="62">
        <v>0.34044079999999999</v>
      </c>
      <c r="CB2" s="62">
        <v>7.8631117000000001E-4</v>
      </c>
      <c r="CC2" s="62">
        <v>7.0191370000000003E-2</v>
      </c>
      <c r="CD2" s="62">
        <v>0.74103034000000001</v>
      </c>
      <c r="CE2" s="62">
        <v>2.861052E-2</v>
      </c>
      <c r="CF2" s="62">
        <v>1.6609740000000001E-2</v>
      </c>
      <c r="CG2" s="62">
        <v>0</v>
      </c>
      <c r="CH2" s="62">
        <v>1.4597386E-2</v>
      </c>
      <c r="CI2" s="62">
        <v>1.5350295999999999E-2</v>
      </c>
      <c r="CJ2" s="62">
        <v>1.8811262</v>
      </c>
      <c r="CK2" s="62">
        <v>7.1702665000000004E-3</v>
      </c>
      <c r="CL2" s="62">
        <v>0.12929225</v>
      </c>
      <c r="CM2" s="62">
        <v>1.3068200000000001</v>
      </c>
      <c r="CN2" s="62">
        <v>1636.1687999999999</v>
      </c>
      <c r="CO2" s="62">
        <v>2740.5450000000001</v>
      </c>
      <c r="CP2" s="62">
        <v>1782.0133000000001</v>
      </c>
      <c r="CQ2" s="62">
        <v>596.47109999999998</v>
      </c>
      <c r="CR2" s="62">
        <v>323.82285000000002</v>
      </c>
      <c r="CS2" s="62">
        <v>301.73056000000003</v>
      </c>
      <c r="CT2" s="62">
        <v>1581.0634</v>
      </c>
      <c r="CU2" s="62">
        <v>985.75396999999998</v>
      </c>
      <c r="CV2" s="62">
        <v>910.58920000000001</v>
      </c>
      <c r="CW2" s="62">
        <v>1151.7385999999999</v>
      </c>
      <c r="CX2" s="62">
        <v>317.96627999999998</v>
      </c>
      <c r="CY2" s="62">
        <v>1945.2844</v>
      </c>
      <c r="CZ2" s="62">
        <v>927.10815000000002</v>
      </c>
      <c r="DA2" s="62">
        <v>2500.3164000000002</v>
      </c>
      <c r="DB2" s="62">
        <v>2230.5286000000001</v>
      </c>
      <c r="DC2" s="62">
        <v>3503.9810000000002</v>
      </c>
      <c r="DD2" s="62">
        <v>5461.2602999999999</v>
      </c>
      <c r="DE2" s="62">
        <v>1284.9813999999999</v>
      </c>
      <c r="DF2" s="62">
        <v>2377.201</v>
      </c>
      <c r="DG2" s="62">
        <v>1306.8931</v>
      </c>
      <c r="DH2" s="62">
        <v>102.080376</v>
      </c>
      <c r="DI2" s="62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20.364979000000002</v>
      </c>
      <c r="B6">
        <f>BB2</f>
        <v>5.7459100000000003</v>
      </c>
      <c r="C6">
        <f>BC2</f>
        <v>6.4989169999999996</v>
      </c>
      <c r="D6">
        <f>BD2</f>
        <v>8.1197999999999997</v>
      </c>
    </row>
    <row r="7" spans="1:11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J14" sqref="J14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3" t="s">
        <v>36</v>
      </c>
      <c r="F1" s="73"/>
      <c r="G1" s="73" t="s">
        <v>37</v>
      </c>
      <c r="H1" s="73"/>
      <c r="I1" s="51" t="s">
        <v>38</v>
      </c>
    </row>
    <row r="2" spans="1:9">
      <c r="A2" s="54" t="s">
        <v>254</v>
      </c>
      <c r="B2" s="55">
        <v>24270</v>
      </c>
      <c r="C2" s="56">
        <f ca="1">YEAR(TODAY())-YEAR(B2)+IF(TODAY()&gt;=DATE(YEAR(TODAY()),MONTH(B2),DAY(B2)),0,-1)</f>
        <v>54</v>
      </c>
      <c r="E2" s="52">
        <v>158.69999999999999</v>
      </c>
      <c r="F2" s="53" t="s">
        <v>275</v>
      </c>
      <c r="G2" s="52">
        <v>70.099999999999994</v>
      </c>
      <c r="H2" s="51" t="s">
        <v>40</v>
      </c>
      <c r="I2" s="73">
        <f>ROUND(G3/E3^2,1)</f>
        <v>27.8</v>
      </c>
    </row>
    <row r="3" spans="1:9">
      <c r="E3" s="51">
        <f>E2/100</f>
        <v>1.587</v>
      </c>
      <c r="F3" s="51" t="s">
        <v>39</v>
      </c>
      <c r="G3" s="51">
        <f>G2</f>
        <v>70.099999999999994</v>
      </c>
      <c r="H3" s="51" t="s">
        <v>40</v>
      </c>
      <c r="I3" s="73"/>
    </row>
    <row r="4" spans="1:9">
      <c r="A4" t="s">
        <v>272</v>
      </c>
    </row>
    <row r="5" spans="1:9">
      <c r="B5" s="60">
        <v>44168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임선미, ID : H1900540)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2021년 02월 01일 11:17:39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8" t="s">
        <v>195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</row>
    <row r="3" spans="1:19" ht="18" customHeight="1">
      <c r="A3" s="6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19" ht="18" customHeight="1" thickBot="1">
      <c r="A4" s="6"/>
      <c r="B4" s="79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</row>
    <row r="5" spans="1:19" ht="18" customHeight="1">
      <c r="A5" s="6"/>
      <c r="B5" s="76" t="s">
        <v>274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</row>
    <row r="6" spans="1:19" ht="18" customHeight="1"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</row>
    <row r="7" spans="1:19" ht="18" customHeight="1"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</row>
    <row r="8" spans="1:19" ht="18" customHeight="1"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</row>
    <row r="9" spans="1:19" ht="18" customHeight="1" thickBot="1">
      <c r="B9" s="77"/>
      <c r="C9" s="77"/>
      <c r="D9" s="77"/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</row>
    <row r="10" spans="1:19" ht="18" customHeight="1">
      <c r="C10" s="86" t="s">
        <v>30</v>
      </c>
      <c r="D10" s="86"/>
      <c r="E10" s="87"/>
      <c r="F10" s="90">
        <f>'개인정보 및 신체계측 입력'!B5</f>
        <v>44168</v>
      </c>
      <c r="G10" s="91"/>
      <c r="H10" s="91"/>
      <c r="I10" s="91"/>
      <c r="K10" s="107" t="s">
        <v>33</v>
      </c>
      <c r="L10" s="108"/>
      <c r="M10" s="107" t="s">
        <v>34</v>
      </c>
      <c r="N10" s="108"/>
      <c r="O10" s="107" t="s">
        <v>35</v>
      </c>
      <c r="P10" s="107"/>
      <c r="Q10" s="107"/>
      <c r="R10" s="107"/>
      <c r="S10" s="107"/>
    </row>
    <row r="11" spans="1:19" ht="18" customHeight="1" thickBot="1">
      <c r="C11" s="88"/>
      <c r="D11" s="88"/>
      <c r="E11" s="89"/>
      <c r="F11" s="92"/>
      <c r="G11" s="92"/>
      <c r="H11" s="92"/>
      <c r="I11" s="92"/>
      <c r="K11" s="109"/>
      <c r="L11" s="110"/>
      <c r="M11" s="109"/>
      <c r="N11" s="110"/>
      <c r="O11" s="109"/>
      <c r="P11" s="109"/>
      <c r="Q11" s="109"/>
      <c r="R11" s="109"/>
      <c r="S11" s="109"/>
    </row>
    <row r="12" spans="1:19" ht="18" customHeight="1">
      <c r="C12" s="86" t="s">
        <v>32</v>
      </c>
      <c r="D12" s="86"/>
      <c r="E12" s="87"/>
      <c r="F12" s="95">
        <f ca="1">'개인정보 및 신체계측 입력'!C2</f>
        <v>54</v>
      </c>
      <c r="G12" s="95"/>
      <c r="H12" s="95"/>
      <c r="I12" s="95"/>
      <c r="K12" s="124">
        <f>'개인정보 및 신체계측 입력'!E2</f>
        <v>158.69999999999999</v>
      </c>
      <c r="L12" s="125"/>
      <c r="M12" s="118">
        <f>'개인정보 및 신체계측 입력'!G2</f>
        <v>70.099999999999994</v>
      </c>
      <c r="N12" s="119"/>
      <c r="O12" s="114" t="s">
        <v>270</v>
      </c>
      <c r="P12" s="108"/>
      <c r="Q12" s="91">
        <f>'개인정보 및 신체계측 입력'!I2</f>
        <v>27.8</v>
      </c>
      <c r="R12" s="91"/>
      <c r="S12" s="91"/>
    </row>
    <row r="13" spans="1:19" ht="18" customHeight="1" thickBot="1">
      <c r="C13" s="93"/>
      <c r="D13" s="93"/>
      <c r="E13" s="94"/>
      <c r="F13" s="96"/>
      <c r="G13" s="96"/>
      <c r="H13" s="96"/>
      <c r="I13" s="96"/>
      <c r="K13" s="126"/>
      <c r="L13" s="127"/>
      <c r="M13" s="120"/>
      <c r="N13" s="121"/>
      <c r="O13" s="115"/>
      <c r="P13" s="116"/>
      <c r="Q13" s="92"/>
      <c r="R13" s="92"/>
      <c r="S13" s="92"/>
    </row>
    <row r="14" spans="1:19" ht="18" customHeight="1">
      <c r="C14" s="88" t="s">
        <v>31</v>
      </c>
      <c r="D14" s="88"/>
      <c r="E14" s="89"/>
      <c r="F14" s="92" t="str">
        <f>MID('DRIs DATA'!B1,28,3)</f>
        <v>임선미</v>
      </c>
      <c r="G14" s="92"/>
      <c r="H14" s="92"/>
      <c r="I14" s="92"/>
      <c r="K14" s="126"/>
      <c r="L14" s="127"/>
      <c r="M14" s="120"/>
      <c r="N14" s="121"/>
      <c r="O14" s="115"/>
      <c r="P14" s="116"/>
      <c r="Q14" s="92"/>
      <c r="R14" s="92"/>
      <c r="S14" s="92"/>
    </row>
    <row r="15" spans="1:19" ht="18" customHeight="1" thickBot="1">
      <c r="C15" s="93"/>
      <c r="D15" s="93"/>
      <c r="E15" s="94"/>
      <c r="F15" s="101"/>
      <c r="G15" s="101"/>
      <c r="H15" s="101"/>
      <c r="I15" s="101"/>
      <c r="K15" s="128"/>
      <c r="L15" s="129"/>
      <c r="M15" s="122"/>
      <c r="N15" s="123"/>
      <c r="O15" s="117"/>
      <c r="P15" s="110"/>
      <c r="Q15" s="101"/>
      <c r="R15" s="101"/>
      <c r="S15" s="101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30" t="s">
        <v>41</v>
      </c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2"/>
    </row>
    <row r="20" spans="2:20" ht="18" customHeight="1" thickBot="1">
      <c r="B20" s="133"/>
      <c r="C20" s="134"/>
      <c r="D20" s="134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5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81" t="s">
        <v>42</v>
      </c>
      <c r="E36" s="81"/>
      <c r="F36" s="81"/>
      <c r="G36" s="81"/>
      <c r="H36" s="81"/>
      <c r="I36" s="34">
        <f>'DRIs DATA'!F8</f>
        <v>70.873000000000005</v>
      </c>
      <c r="J36" s="84" t="s">
        <v>43</v>
      </c>
      <c r="K36" s="84"/>
      <c r="L36" s="84"/>
      <c r="M36" s="84"/>
      <c r="N36" s="35"/>
      <c r="O36" s="104" t="s">
        <v>44</v>
      </c>
      <c r="P36" s="104"/>
      <c r="Q36" s="104"/>
      <c r="R36" s="104"/>
      <c r="S36" s="104"/>
      <c r="T36" s="6"/>
    </row>
    <row r="37" spans="2:20" ht="18" customHeight="1">
      <c r="B37" s="12"/>
      <c r="C37" s="102" t="s">
        <v>181</v>
      </c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6"/>
    </row>
    <row r="38" spans="2:20" ht="18" customHeight="1">
      <c r="B38" s="1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6"/>
    </row>
    <row r="39" spans="2:20" ht="18" customHeight="1" thickBot="1">
      <c r="B39" s="1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81" t="s">
        <v>42</v>
      </c>
      <c r="E41" s="81"/>
      <c r="F41" s="81"/>
      <c r="G41" s="81"/>
      <c r="H41" s="81"/>
      <c r="I41" s="34">
        <f>'DRIs DATA'!G8</f>
        <v>10.946</v>
      </c>
      <c r="J41" s="84" t="s">
        <v>43</v>
      </c>
      <c r="K41" s="84"/>
      <c r="L41" s="84"/>
      <c r="M41" s="84"/>
      <c r="N41" s="35"/>
      <c r="O41" s="85" t="s">
        <v>48</v>
      </c>
      <c r="P41" s="85"/>
      <c r="Q41" s="85"/>
      <c r="R41" s="85"/>
      <c r="S41" s="85"/>
      <c r="T41" s="6"/>
    </row>
    <row r="42" spans="2:20" ht="18" customHeight="1">
      <c r="B42" s="6"/>
      <c r="C42" s="106" t="s">
        <v>183</v>
      </c>
      <c r="D42" s="106"/>
      <c r="E42" s="106"/>
      <c r="F42" s="106"/>
      <c r="G42" s="106"/>
      <c r="H42" s="106"/>
      <c r="I42" s="106"/>
      <c r="J42" s="106"/>
      <c r="K42" s="106"/>
      <c r="L42" s="106"/>
      <c r="M42" s="106"/>
      <c r="N42" s="106"/>
      <c r="O42" s="106"/>
      <c r="P42" s="106"/>
      <c r="Q42" s="106"/>
      <c r="R42" s="106"/>
      <c r="S42" s="106"/>
      <c r="T42" s="6"/>
    </row>
    <row r="43" spans="2:20" ht="18" customHeight="1">
      <c r="B43" s="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6"/>
    </row>
    <row r="44" spans="2:20" ht="18" customHeight="1" thickBot="1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05" t="s">
        <v>42</v>
      </c>
      <c r="E46" s="105"/>
      <c r="F46" s="105"/>
      <c r="G46" s="105"/>
      <c r="H46" s="105"/>
      <c r="I46" s="34">
        <f>'DRIs DATA'!H8</f>
        <v>18.181999999999999</v>
      </c>
      <c r="J46" s="84" t="s">
        <v>43</v>
      </c>
      <c r="K46" s="84"/>
      <c r="L46" s="84"/>
      <c r="M46" s="84"/>
      <c r="N46" s="35"/>
      <c r="O46" s="85" t="s">
        <v>47</v>
      </c>
      <c r="P46" s="85"/>
      <c r="Q46" s="85"/>
      <c r="R46" s="85"/>
      <c r="S46" s="85"/>
      <c r="T46" s="6"/>
    </row>
    <row r="47" spans="2:20" ht="18" customHeight="1">
      <c r="B47" s="6"/>
      <c r="C47" s="106" t="s">
        <v>182</v>
      </c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6"/>
    </row>
    <row r="48" spans="2:20" ht="18" customHeight="1" thickBot="1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30" t="s">
        <v>190</v>
      </c>
      <c r="C53" s="131"/>
      <c r="D53" s="131"/>
      <c r="E53" s="131"/>
      <c r="F53" s="131"/>
      <c r="G53" s="131"/>
      <c r="H53" s="131"/>
      <c r="I53" s="131"/>
      <c r="J53" s="131"/>
      <c r="K53" s="131"/>
      <c r="L53" s="131"/>
      <c r="M53" s="131"/>
      <c r="N53" s="131"/>
      <c r="O53" s="131"/>
      <c r="P53" s="131"/>
      <c r="Q53" s="131"/>
      <c r="R53" s="131"/>
      <c r="S53" s="131"/>
      <c r="T53" s="132"/>
    </row>
    <row r="54" spans="1:20" ht="18" customHeight="1" thickBot="1">
      <c r="B54" s="133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5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80" t="s">
        <v>163</v>
      </c>
      <c r="D69" s="80"/>
      <c r="E69" s="80"/>
      <c r="F69" s="80"/>
      <c r="G69" s="80"/>
      <c r="H69" s="81" t="s">
        <v>169</v>
      </c>
      <c r="I69" s="81"/>
      <c r="J69" s="81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52</v>
      </c>
      <c r="O69" s="82">
        <f>ROUND('그룹 전체 사용자의 일일 입력'!D6/MAX('그룹 전체 사용자의 일일 입력'!$B$6,'그룹 전체 사용자의 일일 입력'!$C$6,'그룹 전체 사용자의 일일 입력'!$D$6),1)</f>
        <v>1</v>
      </c>
      <c r="P69" s="82"/>
      <c r="Q69" s="37" t="s">
        <v>53</v>
      </c>
      <c r="R69" s="35"/>
      <c r="S69" s="35"/>
      <c r="T69" s="6"/>
    </row>
    <row r="70" spans="2:21" ht="18" customHeight="1" thickBot="1">
      <c r="B70" s="6"/>
      <c r="C70" s="83" t="s">
        <v>164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80" t="s">
        <v>50</v>
      </c>
      <c r="D72" s="80"/>
      <c r="E72" s="80"/>
      <c r="F72" s="80"/>
      <c r="G72" s="80"/>
      <c r="H72" s="38"/>
      <c r="I72" s="81" t="s">
        <v>51</v>
      </c>
      <c r="J72" s="81"/>
      <c r="K72" s="36">
        <f>ROUND('DRIs DATA'!L8,1)</f>
        <v>10</v>
      </c>
      <c r="L72" s="36" t="s">
        <v>52</v>
      </c>
      <c r="M72" s="36">
        <f>ROUND('DRIs DATA'!K8,1)</f>
        <v>5.7</v>
      </c>
      <c r="N72" s="84" t="s">
        <v>53</v>
      </c>
      <c r="O72" s="84"/>
      <c r="P72" s="84"/>
      <c r="Q72" s="84"/>
      <c r="R72" s="39"/>
      <c r="S72" s="35"/>
      <c r="T72" s="6"/>
    </row>
    <row r="73" spans="2:21" ht="18" customHeight="1">
      <c r="B73" s="6"/>
      <c r="C73" s="106" t="s">
        <v>180</v>
      </c>
      <c r="D73" s="106"/>
      <c r="E73" s="106"/>
      <c r="F73" s="106"/>
      <c r="G73" s="106"/>
      <c r="H73" s="106"/>
      <c r="I73" s="106"/>
      <c r="J73" s="106"/>
      <c r="K73" s="106"/>
      <c r="L73" s="106"/>
      <c r="M73" s="106"/>
      <c r="N73" s="106"/>
      <c r="O73" s="106"/>
      <c r="P73" s="106"/>
      <c r="Q73" s="106"/>
      <c r="R73" s="106"/>
      <c r="S73" s="106"/>
      <c r="T73" s="6"/>
      <c r="U73" s="13"/>
    </row>
    <row r="74" spans="2:21" ht="18" customHeight="1" thickBot="1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30" t="s">
        <v>191</v>
      </c>
      <c r="C77" s="131"/>
      <c r="D77" s="131"/>
      <c r="E77" s="131"/>
      <c r="F77" s="131"/>
      <c r="G77" s="131"/>
      <c r="H77" s="131"/>
      <c r="I77" s="131"/>
      <c r="J77" s="131"/>
      <c r="K77" s="131"/>
      <c r="L77" s="131"/>
      <c r="M77" s="131"/>
      <c r="N77" s="131"/>
      <c r="O77" s="131"/>
      <c r="P77" s="131"/>
      <c r="Q77" s="131"/>
      <c r="R77" s="131"/>
      <c r="S77" s="131"/>
      <c r="T77" s="132"/>
    </row>
    <row r="78" spans="2:21" ht="18" customHeight="1" thickBot="1">
      <c r="B78" s="133"/>
      <c r="C78" s="134"/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5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7" t="s">
        <v>167</v>
      </c>
      <c r="C80" s="97"/>
      <c r="D80" s="97"/>
      <c r="E80" s="97"/>
      <c r="F80" s="21"/>
      <c r="G80" s="21"/>
      <c r="H80" s="21"/>
      <c r="L80" s="97" t="s">
        <v>171</v>
      </c>
      <c r="M80" s="97"/>
      <c r="N80" s="97"/>
      <c r="O80" s="97"/>
      <c r="P80" s="97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8" t="s">
        <v>267</v>
      </c>
      <c r="C93" s="99"/>
      <c r="D93" s="99"/>
      <c r="E93" s="99"/>
      <c r="F93" s="99"/>
      <c r="G93" s="99"/>
      <c r="H93" s="99"/>
      <c r="I93" s="99"/>
      <c r="J93" s="100"/>
      <c r="L93" s="98" t="s">
        <v>174</v>
      </c>
      <c r="M93" s="99"/>
      <c r="N93" s="99"/>
      <c r="O93" s="99"/>
      <c r="P93" s="99"/>
      <c r="Q93" s="99"/>
      <c r="R93" s="99"/>
      <c r="S93" s="99"/>
      <c r="T93" s="100"/>
    </row>
    <row r="94" spans="1:21" ht="18" customHeight="1">
      <c r="B94" s="159" t="s">
        <v>170</v>
      </c>
      <c r="C94" s="157"/>
      <c r="D94" s="157"/>
      <c r="E94" s="157"/>
      <c r="F94" s="155">
        <f>ROUND('DRIs DATA'!F16/'DRIs DATA'!C16*100,2)</f>
        <v>56.55</v>
      </c>
      <c r="G94" s="155"/>
      <c r="H94" s="157" t="s">
        <v>166</v>
      </c>
      <c r="I94" s="157"/>
      <c r="J94" s="158"/>
      <c r="L94" s="159" t="s">
        <v>170</v>
      </c>
      <c r="M94" s="157"/>
      <c r="N94" s="157"/>
      <c r="O94" s="157"/>
      <c r="P94" s="157"/>
      <c r="Q94" s="23">
        <f>ROUND('DRIs DATA'!M16/'DRIs DATA'!K16*100,2)</f>
        <v>105.73</v>
      </c>
      <c r="R94" s="157" t="s">
        <v>166</v>
      </c>
      <c r="S94" s="157"/>
      <c r="T94" s="158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3" t="s">
        <v>179</v>
      </c>
      <c r="C96" s="144"/>
      <c r="D96" s="144"/>
      <c r="E96" s="144"/>
      <c r="F96" s="144"/>
      <c r="G96" s="144"/>
      <c r="H96" s="144"/>
      <c r="I96" s="144"/>
      <c r="J96" s="145"/>
      <c r="L96" s="149" t="s">
        <v>172</v>
      </c>
      <c r="M96" s="150"/>
      <c r="N96" s="150"/>
      <c r="O96" s="150"/>
      <c r="P96" s="150"/>
      <c r="Q96" s="150"/>
      <c r="R96" s="150"/>
      <c r="S96" s="150"/>
      <c r="T96" s="151"/>
    </row>
    <row r="97" spans="2:21" ht="18" customHeight="1">
      <c r="B97" s="143"/>
      <c r="C97" s="144"/>
      <c r="D97" s="144"/>
      <c r="E97" s="144"/>
      <c r="F97" s="144"/>
      <c r="G97" s="144"/>
      <c r="H97" s="144"/>
      <c r="I97" s="144"/>
      <c r="J97" s="145"/>
      <c r="L97" s="149"/>
      <c r="M97" s="150"/>
      <c r="N97" s="150"/>
      <c r="O97" s="150"/>
      <c r="P97" s="150"/>
      <c r="Q97" s="150"/>
      <c r="R97" s="150"/>
      <c r="S97" s="150"/>
      <c r="T97" s="151"/>
    </row>
    <row r="98" spans="2:21" ht="18" customHeight="1">
      <c r="B98" s="143"/>
      <c r="C98" s="144"/>
      <c r="D98" s="144"/>
      <c r="E98" s="144"/>
      <c r="F98" s="144"/>
      <c r="G98" s="144"/>
      <c r="H98" s="144"/>
      <c r="I98" s="144"/>
      <c r="J98" s="145"/>
      <c r="L98" s="149"/>
      <c r="M98" s="150"/>
      <c r="N98" s="150"/>
      <c r="O98" s="150"/>
      <c r="P98" s="150"/>
      <c r="Q98" s="150"/>
      <c r="R98" s="150"/>
      <c r="S98" s="150"/>
      <c r="T98" s="151"/>
    </row>
    <row r="99" spans="2:21" ht="18" customHeight="1">
      <c r="B99" s="143"/>
      <c r="C99" s="144"/>
      <c r="D99" s="144"/>
      <c r="E99" s="144"/>
      <c r="F99" s="144"/>
      <c r="G99" s="144"/>
      <c r="H99" s="144"/>
      <c r="I99" s="144"/>
      <c r="J99" s="145"/>
      <c r="L99" s="149"/>
      <c r="M99" s="150"/>
      <c r="N99" s="150"/>
      <c r="O99" s="150"/>
      <c r="P99" s="150"/>
      <c r="Q99" s="150"/>
      <c r="R99" s="150"/>
      <c r="S99" s="150"/>
      <c r="T99" s="151"/>
    </row>
    <row r="100" spans="2:21" ht="18" customHeight="1">
      <c r="B100" s="143"/>
      <c r="C100" s="144"/>
      <c r="D100" s="144"/>
      <c r="E100" s="144"/>
      <c r="F100" s="144"/>
      <c r="G100" s="144"/>
      <c r="H100" s="144"/>
      <c r="I100" s="144"/>
      <c r="J100" s="145"/>
      <c r="L100" s="149"/>
      <c r="M100" s="150"/>
      <c r="N100" s="150"/>
      <c r="O100" s="150"/>
      <c r="P100" s="150"/>
      <c r="Q100" s="150"/>
      <c r="R100" s="150"/>
      <c r="S100" s="150"/>
      <c r="T100" s="151"/>
      <c r="U100" s="17"/>
    </row>
    <row r="101" spans="2:21" ht="18" customHeight="1" thickBot="1">
      <c r="B101" s="146"/>
      <c r="C101" s="147"/>
      <c r="D101" s="147"/>
      <c r="E101" s="147"/>
      <c r="F101" s="147"/>
      <c r="G101" s="147"/>
      <c r="H101" s="147"/>
      <c r="I101" s="147"/>
      <c r="J101" s="148"/>
      <c r="L101" s="152"/>
      <c r="M101" s="153"/>
      <c r="N101" s="153"/>
      <c r="O101" s="153"/>
      <c r="P101" s="153"/>
      <c r="Q101" s="153"/>
      <c r="R101" s="153"/>
      <c r="S101" s="153"/>
      <c r="T101" s="154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30" t="s">
        <v>192</v>
      </c>
      <c r="C104" s="131"/>
      <c r="D104" s="131"/>
      <c r="E104" s="131"/>
      <c r="F104" s="131"/>
      <c r="G104" s="131"/>
      <c r="H104" s="131"/>
      <c r="I104" s="131"/>
      <c r="J104" s="131"/>
      <c r="K104" s="131"/>
      <c r="L104" s="131"/>
      <c r="M104" s="131"/>
      <c r="N104" s="131"/>
      <c r="O104" s="131"/>
      <c r="P104" s="131"/>
      <c r="Q104" s="131"/>
      <c r="R104" s="131"/>
      <c r="S104" s="131"/>
      <c r="T104" s="132"/>
    </row>
    <row r="105" spans="2:21" ht="18" customHeight="1" thickBot="1">
      <c r="B105" s="133"/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4"/>
      <c r="O105" s="134"/>
      <c r="P105" s="134"/>
      <c r="Q105" s="134"/>
      <c r="R105" s="134"/>
      <c r="S105" s="134"/>
      <c r="T105" s="135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7" t="s">
        <v>168</v>
      </c>
      <c r="C107" s="97"/>
      <c r="D107" s="97"/>
      <c r="E107" s="97"/>
      <c r="F107" s="6"/>
      <c r="G107" s="6"/>
      <c r="H107" s="6"/>
      <c r="I107" s="6"/>
      <c r="L107" s="97" t="s">
        <v>269</v>
      </c>
      <c r="M107" s="97"/>
      <c r="N107" s="97"/>
      <c r="O107" s="97"/>
      <c r="P107" s="97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11" t="s">
        <v>263</v>
      </c>
      <c r="C120" s="112"/>
      <c r="D120" s="112"/>
      <c r="E120" s="112"/>
      <c r="F120" s="112"/>
      <c r="G120" s="112"/>
      <c r="H120" s="112"/>
      <c r="I120" s="112"/>
      <c r="J120" s="113"/>
      <c r="L120" s="111" t="s">
        <v>264</v>
      </c>
      <c r="M120" s="112"/>
      <c r="N120" s="112"/>
      <c r="O120" s="112"/>
      <c r="P120" s="112"/>
      <c r="Q120" s="112"/>
      <c r="R120" s="112"/>
      <c r="S120" s="112"/>
      <c r="T120" s="113"/>
    </row>
    <row r="121" spans="2:20" ht="18" customHeight="1">
      <c r="B121" s="43" t="s">
        <v>170</v>
      </c>
      <c r="C121" s="16"/>
      <c r="D121" s="16"/>
      <c r="E121" s="15"/>
      <c r="F121" s="155">
        <f>ROUND('DRIs DATA'!F26/'DRIs DATA'!C26*100,2)</f>
        <v>119.92</v>
      </c>
      <c r="G121" s="155"/>
      <c r="H121" s="157" t="s">
        <v>165</v>
      </c>
      <c r="I121" s="157"/>
      <c r="J121" s="158"/>
      <c r="L121" s="42" t="s">
        <v>170</v>
      </c>
      <c r="M121" s="20"/>
      <c r="N121" s="20"/>
      <c r="O121" s="23"/>
      <c r="P121" s="6"/>
      <c r="Q121" s="58">
        <f>ROUND('DRIs DATA'!AH26/'DRIs DATA'!AE26*100,2)</f>
        <v>64.59</v>
      </c>
      <c r="R121" s="157" t="s">
        <v>165</v>
      </c>
      <c r="S121" s="157"/>
      <c r="T121" s="158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6" t="s">
        <v>173</v>
      </c>
      <c r="C123" s="137"/>
      <c r="D123" s="137"/>
      <c r="E123" s="137"/>
      <c r="F123" s="137"/>
      <c r="G123" s="137"/>
      <c r="H123" s="137"/>
      <c r="I123" s="137"/>
      <c r="J123" s="138"/>
      <c r="L123" s="136" t="s">
        <v>268</v>
      </c>
      <c r="M123" s="137"/>
      <c r="N123" s="137"/>
      <c r="O123" s="137"/>
      <c r="P123" s="137"/>
      <c r="Q123" s="137"/>
      <c r="R123" s="137"/>
      <c r="S123" s="137"/>
      <c r="T123" s="138"/>
    </row>
    <row r="124" spans="2:20" ht="18" customHeight="1">
      <c r="B124" s="136"/>
      <c r="C124" s="137"/>
      <c r="D124" s="137"/>
      <c r="E124" s="137"/>
      <c r="F124" s="137"/>
      <c r="G124" s="137"/>
      <c r="H124" s="137"/>
      <c r="I124" s="137"/>
      <c r="J124" s="138"/>
      <c r="L124" s="136"/>
      <c r="M124" s="137"/>
      <c r="N124" s="137"/>
      <c r="O124" s="137"/>
      <c r="P124" s="137"/>
      <c r="Q124" s="137"/>
      <c r="R124" s="137"/>
      <c r="S124" s="137"/>
      <c r="T124" s="138"/>
    </row>
    <row r="125" spans="2:20" ht="18" customHeight="1">
      <c r="B125" s="136"/>
      <c r="C125" s="137"/>
      <c r="D125" s="137"/>
      <c r="E125" s="137"/>
      <c r="F125" s="137"/>
      <c r="G125" s="137"/>
      <c r="H125" s="137"/>
      <c r="I125" s="137"/>
      <c r="J125" s="138"/>
      <c r="L125" s="136"/>
      <c r="M125" s="137"/>
      <c r="N125" s="137"/>
      <c r="O125" s="137"/>
      <c r="P125" s="137"/>
      <c r="Q125" s="137"/>
      <c r="R125" s="137"/>
      <c r="S125" s="137"/>
      <c r="T125" s="138"/>
    </row>
    <row r="126" spans="2:20" ht="18" customHeight="1">
      <c r="B126" s="136"/>
      <c r="C126" s="137"/>
      <c r="D126" s="137"/>
      <c r="E126" s="137"/>
      <c r="F126" s="137"/>
      <c r="G126" s="137"/>
      <c r="H126" s="137"/>
      <c r="I126" s="137"/>
      <c r="J126" s="138"/>
      <c r="L126" s="136"/>
      <c r="M126" s="137"/>
      <c r="N126" s="137"/>
      <c r="O126" s="137"/>
      <c r="P126" s="137"/>
      <c r="Q126" s="137"/>
      <c r="R126" s="137"/>
      <c r="S126" s="137"/>
      <c r="T126" s="138"/>
    </row>
    <row r="127" spans="2:20" ht="18" customHeight="1">
      <c r="B127" s="136"/>
      <c r="C127" s="137"/>
      <c r="D127" s="137"/>
      <c r="E127" s="137"/>
      <c r="F127" s="137"/>
      <c r="G127" s="137"/>
      <c r="H127" s="137"/>
      <c r="I127" s="137"/>
      <c r="J127" s="138"/>
      <c r="L127" s="136"/>
      <c r="M127" s="137"/>
      <c r="N127" s="137"/>
      <c r="O127" s="137"/>
      <c r="P127" s="137"/>
      <c r="Q127" s="137"/>
      <c r="R127" s="137"/>
      <c r="S127" s="137"/>
      <c r="T127" s="138"/>
    </row>
    <row r="128" spans="2:20" ht="15.75" thickBot="1">
      <c r="B128" s="139"/>
      <c r="C128" s="140"/>
      <c r="D128" s="140"/>
      <c r="E128" s="140"/>
      <c r="F128" s="140"/>
      <c r="G128" s="140"/>
      <c r="H128" s="140"/>
      <c r="I128" s="140"/>
      <c r="J128" s="141"/>
      <c r="L128" s="139"/>
      <c r="M128" s="140"/>
      <c r="N128" s="140"/>
      <c r="O128" s="140"/>
      <c r="P128" s="140"/>
      <c r="Q128" s="140"/>
      <c r="R128" s="140"/>
      <c r="S128" s="140"/>
      <c r="T128" s="141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30" t="s">
        <v>261</v>
      </c>
      <c r="C130" s="131"/>
      <c r="D130" s="131"/>
      <c r="E130" s="131"/>
      <c r="F130" s="131"/>
      <c r="G130" s="131"/>
      <c r="H130" s="131"/>
      <c r="I130" s="131"/>
      <c r="J130" s="131"/>
      <c r="K130" s="131"/>
      <c r="L130" s="131"/>
      <c r="M130" s="132"/>
      <c r="N130" s="57"/>
      <c r="O130" s="130" t="s">
        <v>262</v>
      </c>
      <c r="P130" s="131"/>
      <c r="Q130" s="131"/>
      <c r="R130" s="131"/>
      <c r="S130" s="131"/>
      <c r="T130" s="132"/>
    </row>
    <row r="131" spans="2:21" ht="18" customHeight="1" thickBot="1">
      <c r="B131" s="133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  <c r="M131" s="135"/>
      <c r="N131" s="57"/>
      <c r="O131" s="133"/>
      <c r="P131" s="134"/>
      <c r="Q131" s="134"/>
      <c r="R131" s="134"/>
      <c r="S131" s="134"/>
      <c r="T131" s="135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30" t="s">
        <v>193</v>
      </c>
      <c r="C155" s="131"/>
      <c r="D155" s="131"/>
      <c r="E155" s="131"/>
      <c r="F155" s="131"/>
      <c r="G155" s="131"/>
      <c r="H155" s="131"/>
      <c r="I155" s="131"/>
      <c r="J155" s="131"/>
      <c r="K155" s="131"/>
      <c r="L155" s="131"/>
      <c r="M155" s="131"/>
      <c r="N155" s="131"/>
      <c r="O155" s="131"/>
      <c r="P155" s="131"/>
      <c r="Q155" s="131"/>
      <c r="R155" s="131"/>
      <c r="S155" s="131"/>
      <c r="T155" s="132"/>
    </row>
    <row r="156" spans="2:21" ht="18" customHeight="1" thickBot="1">
      <c r="B156" s="133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  <c r="M156" s="134"/>
      <c r="N156" s="134"/>
      <c r="O156" s="134"/>
      <c r="P156" s="134"/>
      <c r="Q156" s="134"/>
      <c r="R156" s="134"/>
      <c r="S156" s="134"/>
      <c r="T156" s="135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7" t="s">
        <v>176</v>
      </c>
      <c r="C158" s="97"/>
      <c r="D158" s="97"/>
      <c r="E158" s="6"/>
      <c r="F158" s="6"/>
      <c r="G158" s="6"/>
      <c r="H158" s="6"/>
      <c r="I158" s="6"/>
      <c r="L158" s="97" t="s">
        <v>177</v>
      </c>
      <c r="M158" s="97"/>
      <c r="N158" s="97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11" t="s">
        <v>265</v>
      </c>
      <c r="C171" s="112"/>
      <c r="D171" s="112"/>
      <c r="E171" s="112"/>
      <c r="F171" s="112"/>
      <c r="G171" s="112"/>
      <c r="H171" s="112"/>
      <c r="I171" s="112"/>
      <c r="J171" s="113"/>
      <c r="L171" s="111" t="s">
        <v>175</v>
      </c>
      <c r="M171" s="112"/>
      <c r="N171" s="112"/>
      <c r="O171" s="112"/>
      <c r="P171" s="112"/>
      <c r="Q171" s="112"/>
      <c r="R171" s="112"/>
      <c r="S171" s="113"/>
    </row>
    <row r="172" spans="2:19" ht="18" customHeight="1">
      <c r="B172" s="42" t="s">
        <v>170</v>
      </c>
      <c r="C172" s="20"/>
      <c r="D172" s="20"/>
      <c r="E172" s="6"/>
      <c r="F172" s="155">
        <f>ROUND('DRIs DATA'!F36/'DRIs DATA'!C36*100,2)</f>
        <v>52.92</v>
      </c>
      <c r="G172" s="155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296.45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6" t="s">
        <v>184</v>
      </c>
      <c r="C174" s="137"/>
      <c r="D174" s="137"/>
      <c r="E174" s="137"/>
      <c r="F174" s="137"/>
      <c r="G174" s="137"/>
      <c r="H174" s="137"/>
      <c r="I174" s="137"/>
      <c r="J174" s="138"/>
      <c r="L174" s="136" t="s">
        <v>186</v>
      </c>
      <c r="M174" s="137"/>
      <c r="N174" s="137"/>
      <c r="O174" s="137"/>
      <c r="P174" s="137"/>
      <c r="Q174" s="137"/>
      <c r="R174" s="137"/>
      <c r="S174" s="138"/>
    </row>
    <row r="175" spans="2:19" ht="18" customHeight="1">
      <c r="B175" s="136"/>
      <c r="C175" s="137"/>
      <c r="D175" s="137"/>
      <c r="E175" s="137"/>
      <c r="F175" s="137"/>
      <c r="G175" s="137"/>
      <c r="H175" s="137"/>
      <c r="I175" s="137"/>
      <c r="J175" s="138"/>
      <c r="L175" s="136"/>
      <c r="M175" s="137"/>
      <c r="N175" s="137"/>
      <c r="O175" s="137"/>
      <c r="P175" s="137"/>
      <c r="Q175" s="137"/>
      <c r="R175" s="137"/>
      <c r="S175" s="138"/>
    </row>
    <row r="176" spans="2:19" ht="18" customHeight="1">
      <c r="B176" s="136"/>
      <c r="C176" s="137"/>
      <c r="D176" s="137"/>
      <c r="E176" s="137"/>
      <c r="F176" s="137"/>
      <c r="G176" s="137"/>
      <c r="H176" s="137"/>
      <c r="I176" s="137"/>
      <c r="J176" s="138"/>
      <c r="L176" s="136"/>
      <c r="M176" s="137"/>
      <c r="N176" s="137"/>
      <c r="O176" s="137"/>
      <c r="P176" s="137"/>
      <c r="Q176" s="137"/>
      <c r="R176" s="137"/>
      <c r="S176" s="138"/>
    </row>
    <row r="177" spans="2:19" ht="18" customHeight="1">
      <c r="B177" s="136"/>
      <c r="C177" s="137"/>
      <c r="D177" s="137"/>
      <c r="E177" s="137"/>
      <c r="F177" s="137"/>
      <c r="G177" s="137"/>
      <c r="H177" s="137"/>
      <c r="I177" s="137"/>
      <c r="J177" s="138"/>
      <c r="L177" s="136"/>
      <c r="M177" s="137"/>
      <c r="N177" s="137"/>
      <c r="O177" s="137"/>
      <c r="P177" s="137"/>
      <c r="Q177" s="137"/>
      <c r="R177" s="137"/>
      <c r="S177" s="138"/>
    </row>
    <row r="178" spans="2:19" ht="18" customHeight="1">
      <c r="B178" s="136"/>
      <c r="C178" s="137"/>
      <c r="D178" s="137"/>
      <c r="E178" s="137"/>
      <c r="F178" s="137"/>
      <c r="G178" s="137"/>
      <c r="H178" s="137"/>
      <c r="I178" s="137"/>
      <c r="J178" s="138"/>
      <c r="L178" s="136"/>
      <c r="M178" s="137"/>
      <c r="N178" s="137"/>
      <c r="O178" s="137"/>
      <c r="P178" s="137"/>
      <c r="Q178" s="137"/>
      <c r="R178" s="137"/>
      <c r="S178" s="138"/>
    </row>
    <row r="179" spans="2:19" ht="18" customHeight="1">
      <c r="B179" s="136"/>
      <c r="C179" s="137"/>
      <c r="D179" s="137"/>
      <c r="E179" s="137"/>
      <c r="F179" s="137"/>
      <c r="G179" s="137"/>
      <c r="H179" s="137"/>
      <c r="I179" s="137"/>
      <c r="J179" s="138"/>
      <c r="L179" s="136"/>
      <c r="M179" s="137"/>
      <c r="N179" s="137"/>
      <c r="O179" s="137"/>
      <c r="P179" s="137"/>
      <c r="Q179" s="137"/>
      <c r="R179" s="137"/>
      <c r="S179" s="138"/>
    </row>
    <row r="180" spans="2:19" ht="18" customHeight="1" thickBot="1">
      <c r="B180" s="139"/>
      <c r="C180" s="140"/>
      <c r="D180" s="140"/>
      <c r="E180" s="140"/>
      <c r="F180" s="140"/>
      <c r="G180" s="140"/>
      <c r="H180" s="140"/>
      <c r="I180" s="140"/>
      <c r="J180" s="141"/>
      <c r="L180" s="136"/>
      <c r="M180" s="137"/>
      <c r="N180" s="137"/>
      <c r="O180" s="137"/>
      <c r="P180" s="137"/>
      <c r="Q180" s="137"/>
      <c r="R180" s="137"/>
      <c r="S180" s="138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6"/>
      <c r="M181" s="137"/>
      <c r="N181" s="137"/>
      <c r="O181" s="137"/>
      <c r="P181" s="137"/>
      <c r="Q181" s="137"/>
      <c r="R181" s="137"/>
      <c r="S181" s="138"/>
    </row>
    <row r="182" spans="2:19" ht="18" customHeight="1" thickBot="1">
      <c r="L182" s="139"/>
      <c r="M182" s="140"/>
      <c r="N182" s="140"/>
      <c r="O182" s="140"/>
      <c r="P182" s="140"/>
      <c r="Q182" s="140"/>
      <c r="R182" s="140"/>
      <c r="S182" s="141"/>
    </row>
    <row r="183" spans="2:19" ht="18" customHeight="1">
      <c r="B183" s="97" t="s">
        <v>178</v>
      </c>
      <c r="C183" s="97"/>
      <c r="D183" s="97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11" t="s">
        <v>266</v>
      </c>
      <c r="C196" s="112"/>
      <c r="D196" s="112"/>
      <c r="E196" s="112"/>
      <c r="F196" s="112"/>
      <c r="G196" s="112"/>
      <c r="H196" s="112"/>
      <c r="I196" s="112"/>
      <c r="J196" s="113"/>
      <c r="S196" s="6"/>
    </row>
    <row r="197" spans="2:20" ht="18" customHeight="1">
      <c r="B197" s="42" t="s">
        <v>170</v>
      </c>
      <c r="C197" s="20"/>
      <c r="D197" s="20"/>
      <c r="E197" s="6"/>
      <c r="F197" s="155">
        <f>ROUND('DRIs DATA'!F46/'DRIs DATA'!C46*100,2)</f>
        <v>120.19</v>
      </c>
      <c r="G197" s="155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6" t="s">
        <v>185</v>
      </c>
      <c r="C199" s="137"/>
      <c r="D199" s="137"/>
      <c r="E199" s="137"/>
      <c r="F199" s="137"/>
      <c r="G199" s="137"/>
      <c r="H199" s="137"/>
      <c r="I199" s="137"/>
      <c r="J199" s="138"/>
      <c r="S199" s="6"/>
    </row>
    <row r="200" spans="2:20" ht="18" customHeight="1">
      <c r="B200" s="136"/>
      <c r="C200" s="137"/>
      <c r="D200" s="137"/>
      <c r="E200" s="137"/>
      <c r="F200" s="137"/>
      <c r="G200" s="137"/>
      <c r="H200" s="137"/>
      <c r="I200" s="137"/>
      <c r="J200" s="138"/>
      <c r="S200" s="6"/>
    </row>
    <row r="201" spans="2:20" ht="18" customHeight="1">
      <c r="B201" s="136"/>
      <c r="C201" s="137"/>
      <c r="D201" s="137"/>
      <c r="E201" s="137"/>
      <c r="F201" s="137"/>
      <c r="G201" s="137"/>
      <c r="H201" s="137"/>
      <c r="I201" s="137"/>
      <c r="J201" s="138"/>
      <c r="S201" s="6"/>
    </row>
    <row r="202" spans="2:20" ht="18" customHeight="1">
      <c r="B202" s="136"/>
      <c r="C202" s="137"/>
      <c r="D202" s="137"/>
      <c r="E202" s="137"/>
      <c r="F202" s="137"/>
      <c r="G202" s="137"/>
      <c r="H202" s="137"/>
      <c r="I202" s="137"/>
      <c r="J202" s="138"/>
      <c r="S202" s="6"/>
    </row>
    <row r="203" spans="2:20" ht="18" customHeight="1">
      <c r="B203" s="136"/>
      <c r="C203" s="137"/>
      <c r="D203" s="137"/>
      <c r="E203" s="137"/>
      <c r="F203" s="137"/>
      <c r="G203" s="137"/>
      <c r="H203" s="137"/>
      <c r="I203" s="137"/>
      <c r="J203" s="138"/>
      <c r="S203" s="6"/>
    </row>
    <row r="204" spans="2:20" ht="18" customHeight="1" thickBot="1">
      <c r="B204" s="139"/>
      <c r="C204" s="140"/>
      <c r="D204" s="140"/>
      <c r="E204" s="140"/>
      <c r="F204" s="140"/>
      <c r="G204" s="140"/>
      <c r="H204" s="140"/>
      <c r="I204" s="140"/>
      <c r="J204" s="141"/>
      <c r="S204" s="6"/>
    </row>
    <row r="205" spans="2:20" ht="18" customHeight="1" thickBot="1">
      <c r="K205" s="10"/>
    </row>
    <row r="206" spans="2:20" ht="18" customHeight="1">
      <c r="B206" s="130" t="s">
        <v>194</v>
      </c>
      <c r="C206" s="131"/>
      <c r="D206" s="131"/>
      <c r="E206" s="131"/>
      <c r="F206" s="131"/>
      <c r="G206" s="131"/>
      <c r="H206" s="131"/>
      <c r="I206" s="131"/>
      <c r="J206" s="131"/>
      <c r="K206" s="131"/>
      <c r="L206" s="131"/>
      <c r="M206" s="131"/>
      <c r="N206" s="131"/>
      <c r="O206" s="131"/>
      <c r="P206" s="131"/>
      <c r="Q206" s="131"/>
      <c r="R206" s="131"/>
      <c r="S206" s="131"/>
      <c r="T206" s="132"/>
    </row>
    <row r="207" spans="2:20" ht="18" customHeight="1" thickBot="1">
      <c r="B207" s="133"/>
      <c r="C207" s="134"/>
      <c r="D207" s="134"/>
      <c r="E207" s="134"/>
      <c r="F207" s="134"/>
      <c r="G207" s="134"/>
      <c r="H207" s="134"/>
      <c r="I207" s="134"/>
      <c r="J207" s="134"/>
      <c r="K207" s="134"/>
      <c r="L207" s="134"/>
      <c r="M207" s="134"/>
      <c r="N207" s="134"/>
      <c r="O207" s="134"/>
      <c r="P207" s="134"/>
      <c r="Q207" s="134"/>
      <c r="R207" s="134"/>
      <c r="S207" s="134"/>
      <c r="T207" s="135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6" t="s">
        <v>187</v>
      </c>
      <c r="C209" s="156"/>
      <c r="D209" s="156"/>
      <c r="E209" s="156"/>
      <c r="F209" s="156"/>
      <c r="G209" s="156"/>
      <c r="H209" s="156"/>
      <c r="I209" s="24">
        <f>'DRIs DATA'!B6</f>
        <v>2140</v>
      </c>
      <c r="J209" s="6" t="s">
        <v>188</v>
      </c>
      <c r="K209" s="6"/>
      <c r="L209" s="6"/>
      <c r="M209" s="6"/>
      <c r="N209" s="6"/>
    </row>
    <row r="210" spans="2:14" ht="18" customHeight="1">
      <c r="B210" s="142" t="s">
        <v>189</v>
      </c>
      <c r="C210" s="142"/>
      <c r="D210" s="142"/>
      <c r="E210" s="142"/>
      <c r="F210" s="142"/>
      <c r="G210" s="142"/>
      <c r="H210" s="142"/>
      <c r="I210" s="142"/>
      <c r="J210" s="142"/>
      <c r="K210" s="142"/>
      <c r="L210" s="142"/>
      <c r="M210" s="142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2021-02-02T01:15:05Z</dcterms:modified>
</cp:coreProperties>
</file>