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<sst xmlns="http://schemas.openxmlformats.org/spreadsheetml/2006/main" count="692" uniqueCount="283">
  <si>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</si>
  <si>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</si>
  <si>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</si>
  <si>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</si>
  <si>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</si>
  <si>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</si>
  <si>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</si>
  <si>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</si>
  <si>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</si>
  <si>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</si>
  <si>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</si>
  <si>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</si>
  <si>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</si>
  <si>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</si>
  <si>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</si>
  <si>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</si>
  <si>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</si>
  <si>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</si>
  <si>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</si>
  <si>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</si>
  <si>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</si>
  <si>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</si>
  <si>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</si>
  <si>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</si>
  <si>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</si>
  <si>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</si>
  <si>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</si>
  <si>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</si>
  <si>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</si>
  <si>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</si>
  <si>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</si>
  <si>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</si>
  <si>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</si>
  <si>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</si>
  <si>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</si>
  <si>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</si>
  <si>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</si>
  <si>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</si>
  <si>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</si>
  <si>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</si>
  <si>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</si>
  <si>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</si>
  <si>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</si>
  <si>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</si>
  <si>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</si>
  <si>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</si>
  <si>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</si>
  <si>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</si>
  <si>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</si>
  <si>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</si>
  <si>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</si>
  <si>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</si>
  <si>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</si>
  <si>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</si>
  <si>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</si>
  <si>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</si>
  <si>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</si>
  <si>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</si>
  <si>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</si>
  <si>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</si>
  <si>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</si>
  <si>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</si>
  <si>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</si>
  <si>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</si>
  <si>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</si>
  <si>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</si>
  <si>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</si>
  <si>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</si>
  <si>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</si>
  <si>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</si>
  <si>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</si>
  <si>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</si>
  <si>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</si>
  <si>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</si>
  <si>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</si>
  <si>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</si>
  <si>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</si>
  <si>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</si>
  <si>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</si>
  <si>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</si>
  <si>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</si>
  <si>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</si>
  <si>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</si>
  <si>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</si>
  <si>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</si>
  <si>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</si>
  <si>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</si>
  <si>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</si>
  <si>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</si>
  <si>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</si>
  <si>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</si>
  <si>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</si>
  <si>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</si>
  <si>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</si>
  <si>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</si>
  <si>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</si>
  <si>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</si>
  <si>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</si>
  <si>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</si>
  <si>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</si>
  <si>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</si>
  <si>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</si>
  <si>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</si>
  <si>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</si>
  <si>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</si>
  <si>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</si>
  <si>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</si>
  <si>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</si>
  <si>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</si>
  <si>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</si>
  <si>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</si>
  <si>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</si>
  <si>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</si>
  <si>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</si>
  <si>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</si>
  <si>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</si>
  <si>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</si>
  <si>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</si>
  <si>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</si>
  <si>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</si>
  <si>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</si>
  <si>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</si>
  <si>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</si>
  <si>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</si>
  <si>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</si>
  <si>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</si>
  <si>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</si>
  <si>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</si>
  <si>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</si>
  <si>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</si>
  <si>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</si>
  <si>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</si>
  <si>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</si>
  <si>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</si>
  <si>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</si>
  <si>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</si>
  <si>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</si>
  <si>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</si>
  <si>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</si>
  <si>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</si>
  <si>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</si>
  <si>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</si>
  <si>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</si>
  <si>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</si>
  <si>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</si>
  <si>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</si>
  <si>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</si>
  <si>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</si>
  <si>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</si>
  <si>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</si>
  <si>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</si>
  <si>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</si>
  <si>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</si>
  <si>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</si>
  <si>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</si>
  <si>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</si>
  <si>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</si>
  <si>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</si>
  <si>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</si>
  <si>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</si>
  <si>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</si>
  <si>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</si>
  <si>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</si>
  <si>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</si>
  <si>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</si>
  <si>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</si>
  <si>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</si>
  <si>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</si>
  <si>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</si>
  <si>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</si>
  <si>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</si>
  <si>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</si>
  <si>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</si>
  <si>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</si>
  <si>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</si>
  <si>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</si>
  <si>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</si>
  <si>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</si>
  <si>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</si>
  <si>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</si>
  <si>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</si>
  <si>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</si>
  <si>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</si>
  <si>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</si>
  <si>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</si>
  <si>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</si>
  <si>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</si>
  <si>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</si>
  <si>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</si>
  <si>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</si>
  <si>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</si>
  <si>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</si>
  <si>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</si>
  <si>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</si>
  <si>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</si>
  <si>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</si>
  <si>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</si>
  <si>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</si>
  <si>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</si>
  <si>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</si>
  <si>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</si>
  <si>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</si>
  <si>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</si>
  <si>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</si>
  <si>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</si>
  <si>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</si>
  <si>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</si>
  <si>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</si>
  <si>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</si>
  <si>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</si>
  <si>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</si>
  <si>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</si>
  <si>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</si>
  <si>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</si>
  <si>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</si>
  <si>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</si>
  <si>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</si>
  <si>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</si>
  <si>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</si>
  <si>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</si>
  <si>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</si>
  <si>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</si>
  <si>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</si>
  <si>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</si>
  <si>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</si>
  <si>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</si>
  <si>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</si>
  <si>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</si>
  <si>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</si>
  <si>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</si>
  <si>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</si>
  <si>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</si>
  <si>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</si>
  <si>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</si>
  <si>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</si>
  <si>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</si>
  <si>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</si>
  <si>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</si>
  <si>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</si>
  <si>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</si>
  <si>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</si>
  <si>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</si>
  <si>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</si>
  <si>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</si>
  <si>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</si>
  <si>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</si>
  <si>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</si>
  <si>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</si>
  <si>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</si>
  <si>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</si>
  <si>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</si>
  <si>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</si>
  <si>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</si>
  <si>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</si>
  <si>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</si>
  <si>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</si>
  <si>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</si>
  <si>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</si>
  <si>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</si>
  <si>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</si>
  <si>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</si>
  <si>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</si>
  <si>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</si>
  <si>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</si>
  <si>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</si>
  <si>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</si>
  <si>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</si>
  <si>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</si>
  <si>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</si>
  <si>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</si>
  <si>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</si>
  <si>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</si>
  <si>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</si>
  <si>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</si>
  <si>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</si>
  <si>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</si>
  <si>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</si>
  <si>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</si>
  <si>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</si>
  <si>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(설문지 : FFQ 95문항 설문지, 사용자 : 강길녀, ID : H1900560)</t>
  </si>
  <si>
    <t>2021년 02월 15일 10:14:41</t>
  </si>
  <si>
    <t>H1900560</t>
  </si>
  <si>
    <t>강길녀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</si>
</sst>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53168"/>
        <c:axId val="255257480"/>
      </c:barChart>
      <c:catAx>
        <c:axId val="25525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57480"/>
        <c:crosses val="autoZero"/>
        <c:auto val="1"/>
        <c:lblAlgn val="ctr"/>
        <c:lblOffset val="100"/>
        <c:noMultiLvlLbl val="0"/>
      </c:catAx>
      <c:valAx>
        <c:axId val="255257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5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55912"/>
        <c:axId val="255256304"/>
      </c:barChart>
      <c:catAx>
        <c:axId val="25525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56304"/>
        <c:crosses val="autoZero"/>
        <c:auto val="1"/>
        <c:lblAlgn val="ctr"/>
        <c:lblOffset val="100"/>
        <c:noMultiLvlLbl val="0"/>
      </c:catAx>
      <c:valAx>
        <c:axId val="25525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5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62184"/>
        <c:axId val="255262576"/>
      </c:barChart>
      <c:catAx>
        <c:axId val="25526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62576"/>
        <c:crosses val="autoZero"/>
        <c:auto val="1"/>
        <c:lblAlgn val="ctr"/>
        <c:lblOffset val="100"/>
        <c:noMultiLvlLbl val="0"/>
      </c:catAx>
      <c:valAx>
        <c:axId val="25526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6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764.7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60224"/>
        <c:axId val="255259832"/>
      </c:barChart>
      <c:catAx>
        <c:axId val="25526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59832"/>
        <c:crosses val="autoZero"/>
        <c:auto val="1"/>
        <c:lblAlgn val="ctr"/>
        <c:lblOffset val="100"/>
        <c:noMultiLvlLbl val="0"/>
      </c:catAx>
      <c:valAx>
        <c:axId val="255259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6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1662.9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61400"/>
        <c:axId val="710293728"/>
      </c:barChart>
      <c:catAx>
        <c:axId val="255261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293728"/>
        <c:crosses val="autoZero"/>
        <c:auto val="1"/>
        <c:lblAlgn val="ctr"/>
        <c:lblOffset val="100"/>
        <c:noMultiLvlLbl val="0"/>
      </c:catAx>
      <c:valAx>
        <c:axId val="710293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6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33.700000000000003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294512"/>
        <c:axId val="710300392"/>
      </c:barChart>
      <c:catAx>
        <c:axId val="71029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300392"/>
        <c:crosses val="autoZero"/>
        <c:auto val="1"/>
        <c:lblAlgn val="ctr"/>
        <c:lblOffset val="100"/>
        <c:noMultiLvlLbl val="0"/>
      </c:catAx>
      <c:valAx>
        <c:axId val="710300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29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303528"/>
        <c:axId val="710303136"/>
      </c:barChart>
      <c:catAx>
        <c:axId val="71030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303136"/>
        <c:crosses val="autoZero"/>
        <c:auto val="1"/>
        <c:lblAlgn val="ctr"/>
        <c:lblOffset val="100"/>
        <c:noMultiLvlLbl val="0"/>
      </c:catAx>
      <c:valAx>
        <c:axId val="710303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30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297256"/>
        <c:axId val="710293336"/>
      </c:barChart>
      <c:catAx>
        <c:axId val="71029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293336"/>
        <c:crosses val="autoZero"/>
        <c:auto val="1"/>
        <c:lblAlgn val="ctr"/>
        <c:lblOffset val="100"/>
        <c:noMultiLvlLbl val="0"/>
      </c:catAx>
      <c:valAx>
        <c:axId val="710293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29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452.8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302744"/>
        <c:axId val="710303920"/>
      </c:barChart>
      <c:catAx>
        <c:axId val="71030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303920"/>
        <c:crosses val="autoZero"/>
        <c:auto val="1"/>
        <c:lblAlgn val="ctr"/>
        <c:lblOffset val="100"/>
        <c:noMultiLvlLbl val="0"/>
      </c:catAx>
      <c:valAx>
        <c:axId val="7103039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30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298432"/>
        <c:axId val="710297648"/>
      </c:barChart>
      <c:catAx>
        <c:axId val="71029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297648"/>
        <c:crosses val="autoZero"/>
        <c:auto val="1"/>
        <c:lblAlgn val="ctr"/>
        <c:lblOffset val="100"/>
        <c:noMultiLvlLbl val="0"/>
      </c:catAx>
      <c:valAx>
        <c:axId val="71029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29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295296"/>
        <c:axId val="710301176"/>
      </c:barChart>
      <c:catAx>
        <c:axId val="71029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301176"/>
        <c:crosses val="autoZero"/>
        <c:auto val="1"/>
        <c:lblAlgn val="ctr"/>
        <c:lblOffset val="100"/>
        <c:noMultiLvlLbl val="0"/>
      </c:catAx>
      <c:valAx>
        <c:axId val="710301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29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49248"/>
        <c:axId val="255252384"/>
      </c:barChart>
      <c:catAx>
        <c:axId val="25524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52384"/>
        <c:crosses val="autoZero"/>
        <c:auto val="1"/>
        <c:lblAlgn val="ctr"/>
        <c:lblOffset val="100"/>
        <c:noMultiLvlLbl val="0"/>
      </c:catAx>
      <c:valAx>
        <c:axId val="255252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4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77.400000000000006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292944"/>
        <c:axId val="710299608"/>
      </c:barChart>
      <c:catAx>
        <c:axId val="71029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299608"/>
        <c:crosses val="autoZero"/>
        <c:auto val="1"/>
        <c:lblAlgn val="ctr"/>
        <c:lblOffset val="100"/>
        <c:noMultiLvlLbl val="0"/>
      </c:catAx>
      <c:valAx>
        <c:axId val="71029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29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294120"/>
        <c:axId val="710296080"/>
      </c:barChart>
      <c:catAx>
        <c:axId val="71029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296080"/>
        <c:crosses val="autoZero"/>
        <c:auto val="1"/>
        <c:lblAlgn val="ctr"/>
        <c:lblOffset val="100"/>
        <c:noMultiLvlLbl val="0"/>
      </c:catAx>
      <c:valAx>
        <c:axId val="710296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29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</c:v>
                </c:pt>
                <c:pt idx="1">
                  <c:v>14.6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10298824"/>
        <c:axId val="710300000"/>
      </c:barChart>
      <c:catAx>
        <c:axId val="71029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300000"/>
        <c:crosses val="autoZero"/>
        <c:auto val="1"/>
        <c:lblAlgn val="ctr"/>
        <c:lblOffset val="100"/>
        <c:noMultiLvlLbl val="0"/>
      </c:catAx>
      <c:valAx>
        <c:axId val="71030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29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8.2509169999999994</c:v>
                </c:pt>
                <c:pt idx="1">
                  <c:v>10.421786000000001</c:v>
                </c:pt>
                <c:pt idx="2">
                  <c:v>9.8219794999999994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225.2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301960"/>
        <c:axId val="710302352"/>
      </c:barChart>
      <c:catAx>
        <c:axId val="71030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302352"/>
        <c:crosses val="autoZero"/>
        <c:auto val="1"/>
        <c:lblAlgn val="ctr"/>
        <c:lblOffset val="100"/>
        <c:noMultiLvlLbl val="0"/>
      </c:catAx>
      <c:valAx>
        <c:axId val="710302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30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306664"/>
        <c:axId val="710305488"/>
      </c:barChart>
      <c:catAx>
        <c:axId val="71030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305488"/>
        <c:crosses val="autoZero"/>
        <c:auto val="1"/>
        <c:lblAlgn val="ctr"/>
        <c:lblOffset val="100"/>
        <c:noMultiLvlLbl val="0"/>
      </c:catAx>
      <c:valAx>
        <c:axId val="710305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30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71.2</c:v>
                </c:pt>
                <c:pt idx="1">
                  <c:v>11.1</c:v>
                </c:pt>
                <c:pt idx="2">
                  <c:v>17.600000000000001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10307448"/>
        <c:axId val="710304704"/>
      </c:barChart>
      <c:catAx>
        <c:axId val="71030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304704"/>
        <c:crosses val="autoZero"/>
        <c:auto val="1"/>
        <c:lblAlgn val="ctr"/>
        <c:lblOffset val="100"/>
        <c:noMultiLvlLbl val="0"/>
      </c:catAx>
      <c:valAx>
        <c:axId val="71030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30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1193.4000000000001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5232"/>
        <c:axId val="506267976"/>
      </c:barChart>
      <c:catAx>
        <c:axId val="50626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7976"/>
        <c:crosses val="autoZero"/>
        <c:auto val="1"/>
        <c:lblAlgn val="ctr"/>
        <c:lblOffset val="100"/>
        <c:noMultiLvlLbl val="0"/>
      </c:catAx>
      <c:valAx>
        <c:axId val="506267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4056"/>
        <c:axId val="506269152"/>
      </c:barChart>
      <c:catAx>
        <c:axId val="506264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9152"/>
        <c:crosses val="autoZero"/>
        <c:auto val="1"/>
        <c:lblAlgn val="ctr"/>
        <c:lblOffset val="100"/>
        <c:noMultiLvlLbl val="0"/>
      </c:catAx>
      <c:valAx>
        <c:axId val="506269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4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2488"/>
        <c:axId val="506267584"/>
      </c:barChart>
      <c:catAx>
        <c:axId val="50626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7584"/>
        <c:crosses val="autoZero"/>
        <c:auto val="1"/>
        <c:lblAlgn val="ctr"/>
        <c:lblOffset val="100"/>
        <c:noMultiLvlLbl val="0"/>
      </c:catAx>
      <c:valAx>
        <c:axId val="506267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51600"/>
        <c:axId val="255257088"/>
      </c:barChart>
      <c:catAx>
        <c:axId val="25525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57088"/>
        <c:crosses val="autoZero"/>
        <c:auto val="1"/>
        <c:lblAlgn val="ctr"/>
        <c:lblOffset val="100"/>
        <c:noMultiLvlLbl val="0"/>
      </c:catAx>
      <c:valAx>
        <c:axId val="255257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5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2545.5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8368"/>
        <c:axId val="506269544"/>
      </c:barChart>
      <c:catAx>
        <c:axId val="50626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9544"/>
        <c:crosses val="autoZero"/>
        <c:auto val="1"/>
        <c:lblAlgn val="ctr"/>
        <c:lblOffset val="100"/>
        <c:noMultiLvlLbl val="0"/>
      </c:catAx>
      <c:valAx>
        <c:axId val="50626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8.1999999999999993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8760"/>
        <c:axId val="506262880"/>
      </c:barChart>
      <c:catAx>
        <c:axId val="506268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2880"/>
        <c:crosses val="autoZero"/>
        <c:auto val="1"/>
        <c:lblAlgn val="ctr"/>
        <c:lblOffset val="100"/>
        <c:noMultiLvlLbl val="0"/>
      </c:catAx>
      <c:valAx>
        <c:axId val="506262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8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4448"/>
        <c:axId val="506265624"/>
      </c:barChart>
      <c:catAx>
        <c:axId val="50626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5624"/>
        <c:crosses val="autoZero"/>
        <c:auto val="1"/>
        <c:lblAlgn val="ctr"/>
        <c:lblOffset val="100"/>
        <c:noMultiLvlLbl val="0"/>
      </c:catAx>
      <c:valAx>
        <c:axId val="50626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58264"/>
        <c:axId val="255249640"/>
      </c:barChart>
      <c:catAx>
        <c:axId val="25525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49640"/>
        <c:crosses val="autoZero"/>
        <c:auto val="1"/>
        <c:lblAlgn val="ctr"/>
        <c:lblOffset val="100"/>
        <c:noMultiLvlLbl val="0"/>
      </c:catAx>
      <c:valAx>
        <c:axId val="255249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5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46896"/>
        <c:axId val="255259048"/>
      </c:barChart>
      <c:catAx>
        <c:axId val="25524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59048"/>
        <c:crosses val="autoZero"/>
        <c:auto val="1"/>
        <c:lblAlgn val="ctr"/>
        <c:lblOffset val="100"/>
        <c:noMultiLvlLbl val="0"/>
      </c:catAx>
      <c:valAx>
        <c:axId val="255259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4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50816"/>
        <c:axId val="255247680"/>
      </c:barChart>
      <c:catAx>
        <c:axId val="25525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47680"/>
        <c:crosses val="autoZero"/>
        <c:auto val="1"/>
        <c:lblAlgn val="ctr"/>
        <c:lblOffset val="100"/>
        <c:noMultiLvlLbl val="0"/>
      </c:catAx>
      <c:valAx>
        <c:axId val="25524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5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48464"/>
        <c:axId val="255250424"/>
      </c:barChart>
      <c:catAx>
        <c:axId val="255248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50424"/>
        <c:crosses val="autoZero"/>
        <c:auto val="1"/>
        <c:lblAlgn val="ctr"/>
        <c:lblOffset val="100"/>
        <c:noMultiLvlLbl val="0"/>
      </c:catAx>
      <c:valAx>
        <c:axId val="25525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4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276.7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54344"/>
        <c:axId val="255254736"/>
      </c:barChart>
      <c:catAx>
        <c:axId val="25525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54736"/>
        <c:crosses val="autoZero"/>
        <c:auto val="1"/>
        <c:lblAlgn val="ctr"/>
        <c:lblOffset val="100"/>
        <c:noMultiLvlLbl val="0"/>
      </c:catAx>
      <c:valAx>
        <c:axId val="25525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5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255128"/>
        <c:axId val="255255520"/>
      </c:barChart>
      <c:catAx>
        <c:axId val="25525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255520"/>
        <c:crosses val="autoZero"/>
        <c:auto val="1"/>
        <c:lblAlgn val="ctr"/>
        <c:lblOffset val="100"/>
        <c:noMultiLvlLbl val="0"/>
      </c:catAx>
      <c:valAx>
        <c:axId val="255255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25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강길녀, ID : H1900560)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10:14:41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4" t="s">
        <v>196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3" t="s">
        <v>55</v>
      </c>
      <c r="B4" s="73"/>
      <c r="C4" s="73"/>
      <c r="D4" s="46"/>
      <c r="E4" s="75" t="s">
        <v>197</v>
      </c>
      <c r="F4" s="76"/>
      <c r="G4" s="76"/>
      <c r="H4" s="77"/>
      <c r="I4" s="46"/>
      <c r="J4" s="75" t="s">
        <v>198</v>
      </c>
      <c r="K4" s="76"/>
      <c r="L4" s="77"/>
      <c r="M4" s="46"/>
      <c r="N4" s="73" t="s">
        <v>199</v>
      </c>
      <c r="O4" s="73"/>
      <c r="P4" s="73"/>
      <c r="Q4" s="73"/>
      <c r="R4" s="73"/>
      <c r="S4" s="73"/>
      <c r="T4" s="46"/>
      <c r="U4" s="73" t="s">
        <v>200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1940</v>
      </c>
      <c r="C6" s="59">
        <f>'DRIs DATA 입력'!C6</f>
        <v>1193.4000000000001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45.5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12.6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71.2</v>
      </c>
      <c r="G8" s="59">
        <f>'DRIs DATA 입력'!G8</f>
        <v>11.1</v>
      </c>
      <c r="H8" s="59">
        <f>'DRIs DATA 입력'!H8</f>
        <v>17.600000000000001</v>
      </c>
      <c r="I8" s="46"/>
      <c r="J8" s="59" t="s">
        <v>215</v>
      </c>
      <c r="K8" s="59">
        <f>'DRIs DATA 입력'!K8</f>
        <v>5</v>
      </c>
      <c r="L8" s="59">
        <f>'DRIs DATA 입력'!L8</f>
        <v>14.6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2" t="s">
        <v>216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3" t="s">
        <v>217</v>
      </c>
      <c r="B14" s="73"/>
      <c r="C14" s="73"/>
      <c r="D14" s="73"/>
      <c r="E14" s="73"/>
      <c r="F14" s="73"/>
      <c r="G14" s="46"/>
      <c r="H14" s="73" t="s">
        <v>218</v>
      </c>
      <c r="I14" s="73"/>
      <c r="J14" s="73"/>
      <c r="K14" s="73"/>
      <c r="L14" s="73"/>
      <c r="M14" s="73"/>
      <c r="N14" s="46"/>
      <c r="O14" s="73" t="s">
        <v>219</v>
      </c>
      <c r="P14" s="73"/>
      <c r="Q14" s="73"/>
      <c r="R14" s="73"/>
      <c r="S14" s="73"/>
      <c r="T14" s="73"/>
      <c r="U14" s="46"/>
      <c r="V14" s="73" t="s">
        <v>220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225.2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113.2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2" t="s">
        <v>222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3" t="s">
        <v>223</v>
      </c>
      <c r="B24" s="73"/>
      <c r="C24" s="73"/>
      <c r="D24" s="73"/>
      <c r="E24" s="73"/>
      <c r="F24" s="73"/>
      <c r="G24" s="46"/>
      <c r="H24" s="73" t="s">
        <v>224</v>
      </c>
      <c r="I24" s="73"/>
      <c r="J24" s="73"/>
      <c r="K24" s="73"/>
      <c r="L24" s="73"/>
      <c r="M24" s="73"/>
      <c r="N24" s="46"/>
      <c r="O24" s="73" t="s">
        <v>225</v>
      </c>
      <c r="P24" s="73"/>
      <c r="Q24" s="73"/>
      <c r="R24" s="73"/>
      <c r="S24" s="73"/>
      <c r="T24" s="73"/>
      <c r="U24" s="46"/>
      <c r="V24" s="73" t="s">
        <v>226</v>
      </c>
      <c r="W24" s="73"/>
      <c r="X24" s="73"/>
      <c r="Y24" s="73"/>
      <c r="Z24" s="73"/>
      <c r="AA24" s="73"/>
      <c r="AB24" s="46"/>
      <c r="AC24" s="73" t="s">
        <v>227</v>
      </c>
      <c r="AD24" s="73"/>
      <c r="AE24" s="73"/>
      <c r="AF24" s="73"/>
      <c r="AG24" s="73"/>
      <c r="AH24" s="73"/>
      <c r="AI24" s="46"/>
      <c r="AJ24" s="73" t="s">
        <v>228</v>
      </c>
      <c r="AK24" s="73"/>
      <c r="AL24" s="73"/>
      <c r="AM24" s="73"/>
      <c r="AN24" s="73"/>
      <c r="AO24" s="73"/>
      <c r="AP24" s="46"/>
      <c r="AQ24" s="73" t="s">
        <v>229</v>
      </c>
      <c r="AR24" s="73"/>
      <c r="AS24" s="73"/>
      <c r="AT24" s="73"/>
      <c r="AU24" s="73"/>
      <c r="AV24" s="73"/>
      <c r="AW24" s="46"/>
      <c r="AX24" s="73" t="s">
        <v>230</v>
      </c>
      <c r="AY24" s="73"/>
      <c r="AZ24" s="73"/>
      <c r="BA24" s="73"/>
      <c r="BB24" s="73"/>
      <c r="BC24" s="73"/>
      <c r="BD24" s="46"/>
      <c r="BE24" s="73" t="s">
        <v>231</v>
      </c>
      <c r="BF24" s="73"/>
      <c r="BG24" s="73"/>
      <c r="BH24" s="73"/>
      <c r="BI24" s="73"/>
      <c r="BJ24" s="73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47.8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8.8000000000000007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1.1000000000000001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276.7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8.3000000000000007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2" t="s">
        <v>233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3" t="s">
        <v>234</v>
      </c>
      <c r="B34" s="73"/>
      <c r="C34" s="73"/>
      <c r="D34" s="73"/>
      <c r="E34" s="73"/>
      <c r="F34" s="73"/>
      <c r="G34" s="46"/>
      <c r="H34" s="73" t="s">
        <v>235</v>
      </c>
      <c r="I34" s="73"/>
      <c r="J34" s="73"/>
      <c r="K34" s="73"/>
      <c r="L34" s="73"/>
      <c r="M34" s="73"/>
      <c r="N34" s="46"/>
      <c r="O34" s="73" t="s">
        <v>236</v>
      </c>
      <c r="P34" s="73"/>
      <c r="Q34" s="73"/>
      <c r="R34" s="73"/>
      <c r="S34" s="73"/>
      <c r="T34" s="73"/>
      <c r="U34" s="46"/>
      <c r="V34" s="73" t="s">
        <v>237</v>
      </c>
      <c r="W34" s="73"/>
      <c r="X34" s="73"/>
      <c r="Y34" s="73"/>
      <c r="Z34" s="73"/>
      <c r="AA34" s="73"/>
      <c r="AB34" s="46"/>
      <c r="AC34" s="73" t="s">
        <v>238</v>
      </c>
      <c r="AD34" s="73"/>
      <c r="AE34" s="73"/>
      <c r="AF34" s="73"/>
      <c r="AG34" s="73"/>
      <c r="AH34" s="73"/>
      <c r="AI34" s="46"/>
      <c r="AJ34" s="73" t="s">
        <v>239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314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764.7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2545.5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1662.9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33.700000000000003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72.5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2" t="s">
        <v>240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>
      <c r="A44" s="73" t="s">
        <v>241</v>
      </c>
      <c r="B44" s="73"/>
      <c r="C44" s="73"/>
      <c r="D44" s="73"/>
      <c r="E44" s="73"/>
      <c r="F44" s="73"/>
      <c r="G44" s="46"/>
      <c r="H44" s="73" t="s">
        <v>242</v>
      </c>
      <c r="I44" s="73"/>
      <c r="J44" s="73"/>
      <c r="K44" s="73"/>
      <c r="L44" s="73"/>
      <c r="M44" s="73"/>
      <c r="N44" s="46"/>
      <c r="O44" s="73" t="s">
        <v>243</v>
      </c>
      <c r="P44" s="73"/>
      <c r="Q44" s="73"/>
      <c r="R44" s="73"/>
      <c r="S44" s="73"/>
      <c r="T44" s="73"/>
      <c r="U44" s="46"/>
      <c r="V44" s="73" t="s">
        <v>244</v>
      </c>
      <c r="W44" s="73"/>
      <c r="X44" s="73"/>
      <c r="Y44" s="73"/>
      <c r="Z44" s="73"/>
      <c r="AA44" s="73"/>
      <c r="AB44" s="46"/>
      <c r="AC44" s="73" t="s">
        <v>245</v>
      </c>
      <c r="AD44" s="73"/>
      <c r="AE44" s="73"/>
      <c r="AF44" s="73"/>
      <c r="AG44" s="73"/>
      <c r="AH44" s="73"/>
      <c r="AI44" s="46"/>
      <c r="AJ44" s="73" t="s">
        <v>246</v>
      </c>
      <c r="AK44" s="73"/>
      <c r="AL44" s="73"/>
      <c r="AM44" s="73"/>
      <c r="AN44" s="73"/>
      <c r="AO44" s="73"/>
      <c r="AP44" s="46"/>
      <c r="AQ44" s="73" t="s">
        <v>247</v>
      </c>
      <c r="AR44" s="73"/>
      <c r="AS44" s="73"/>
      <c r="AT44" s="73"/>
      <c r="AU44" s="73"/>
      <c r="AV44" s="73"/>
      <c r="AW44" s="46"/>
      <c r="AX44" s="73" t="s">
        <v>248</v>
      </c>
      <c r="AY44" s="73"/>
      <c r="AZ44" s="73"/>
      <c r="BA44" s="73"/>
      <c r="BB44" s="73"/>
      <c r="BC44" s="73"/>
      <c r="BD44" s="46"/>
      <c r="BE44" s="73" t="s">
        <v>249</v>
      </c>
      <c r="BF44" s="73"/>
      <c r="BG44" s="73"/>
      <c r="BH44" s="73"/>
      <c r="BI44" s="73"/>
      <c r="BJ44" s="73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8.1999999999999993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452.8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77.400000000000006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60.9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9" sqref="M59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279</v>
      </c>
      <c r="G1" s="64" t="s">
        <v>277</v>
      </c>
      <c r="H1" s="63" t="s">
        <v>280</v>
      </c>
    </row>
    <row r="3" spans="1:27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>
      <c r="A4" s="67" t="s">
        <v>55</v>
      </c>
      <c r="B4" s="67"/>
      <c r="C4" s="67"/>
      <c r="E4" s="69" t="s">
        <v>197</v>
      </c>
      <c r="F4" s="70"/>
      <c r="G4" s="70"/>
      <c r="H4" s="71"/>
      <c r="J4" s="69" t="s">
        <v>198</v>
      </c>
      <c r="K4" s="70"/>
      <c r="L4" s="71"/>
      <c r="N4" s="67" t="s">
        <v>199</v>
      </c>
      <c r="O4" s="67"/>
      <c r="P4" s="67"/>
      <c r="Q4" s="67"/>
      <c r="R4" s="67"/>
      <c r="S4" s="67"/>
      <c r="U4" s="67" t="s">
        <v>200</v>
      </c>
      <c r="V4" s="67"/>
      <c r="W4" s="67"/>
      <c r="X4" s="67"/>
      <c r="Y4" s="67"/>
      <c r="Z4" s="67"/>
    </row>
    <row r="5" spans="1:27">
      <c r="A5" s="67"/>
      <c r="B5" s="67" t="s">
        <v>201</v>
      </c>
      <c r="C5" s="67" t="s">
        <v>202</v>
      </c>
      <c r="E5" s="67"/>
      <c r="F5" s="67" t="s">
        <v>203</v>
      </c>
      <c r="G5" s="67" t="s">
        <v>204</v>
      </c>
      <c r="H5" s="67" t="s">
        <v>199</v>
      </c>
      <c r="J5" s="67"/>
      <c r="K5" s="67" t="s">
        <v>205</v>
      </c>
      <c r="L5" s="67" t="s">
        <v>206</v>
      </c>
      <c r="N5" s="67"/>
      <c r="O5" s="67" t="s">
        <v>207</v>
      </c>
      <c r="P5" s="67" t="s">
        <v>208</v>
      </c>
      <c r="Q5" s="67" t="s">
        <v>209</v>
      </c>
      <c r="R5" s="67" t="s">
        <v>210</v>
      </c>
      <c r="S5" s="67" t="s">
        <v>202</v>
      </c>
      <c r="U5" s="67"/>
      <c r="V5" s="67" t="s">
        <v>207</v>
      </c>
      <c r="W5" s="67" t="s">
        <v>208</v>
      </c>
      <c r="X5" s="67" t="s">
        <v>209</v>
      </c>
      <c r="Y5" s="67" t="s">
        <v>210</v>
      </c>
      <c r="Z5" s="67" t="s">
        <v>202</v>
      </c>
    </row>
    <row r="6" spans="1:27">
      <c r="A6" s="67" t="s">
        <v>55</v>
      </c>
      <c r="B6" s="67">
        <v>1940</v>
      </c>
      <c r="C6" s="67">
        <v>1193.4000000000001</v>
      </c>
      <c r="E6" s="67" t="s">
        <v>211</v>
      </c>
      <c r="F6" s="67">
        <v>55</v>
      </c>
      <c r="G6" s="67">
        <v>15</v>
      </c>
      <c r="H6" s="67">
        <v>7</v>
      </c>
      <c r="J6" s="67" t="s">
        <v>211</v>
      </c>
      <c r="K6" s="67">
        <v>0.1</v>
      </c>
      <c r="L6" s="67">
        <v>4</v>
      </c>
      <c r="N6" s="67" t="s">
        <v>212</v>
      </c>
      <c r="O6" s="67">
        <v>60</v>
      </c>
      <c r="P6" s="67">
        <v>70</v>
      </c>
      <c r="Q6" s="67">
        <v>0</v>
      </c>
      <c r="R6" s="67">
        <v>0</v>
      </c>
      <c r="S6" s="67">
        <v>45.5</v>
      </c>
      <c r="U6" s="67" t="s">
        <v>213</v>
      </c>
      <c r="V6" s="67">
        <v>0</v>
      </c>
      <c r="W6" s="67">
        <v>5</v>
      </c>
      <c r="X6" s="67">
        <v>20</v>
      </c>
      <c r="Y6" s="67">
        <v>0</v>
      </c>
      <c r="Z6" s="67">
        <v>12.6</v>
      </c>
    </row>
    <row r="7" spans="1:27">
      <c r="E7" s="67" t="s">
        <v>214</v>
      </c>
      <c r="F7" s="67">
        <v>65</v>
      </c>
      <c r="G7" s="67">
        <v>30</v>
      </c>
      <c r="H7" s="67">
        <v>20</v>
      </c>
      <c r="J7" s="67" t="s">
        <v>214</v>
      </c>
      <c r="K7" s="67">
        <v>1</v>
      </c>
      <c r="L7" s="67">
        <v>10</v>
      </c>
    </row>
    <row r="8" spans="1:27">
      <c r="E8" s="67" t="s">
        <v>215</v>
      </c>
      <c r="F8" s="67">
        <v>71.2</v>
      </c>
      <c r="G8" s="67">
        <v>11.1</v>
      </c>
      <c r="H8" s="67">
        <v>17.600000000000001</v>
      </c>
      <c r="J8" s="67" t="s">
        <v>215</v>
      </c>
      <c r="K8" s="67">
        <v>5</v>
      </c>
      <c r="L8" s="67">
        <v>14.6</v>
      </c>
    </row>
    <row r="13" spans="1:27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>
      <c r="A14" s="67" t="s">
        <v>217</v>
      </c>
      <c r="B14" s="67"/>
      <c r="C14" s="67"/>
      <c r="D14" s="67"/>
      <c r="E14" s="67"/>
      <c r="F14" s="67"/>
      <c r="H14" s="67" t="s">
        <v>218</v>
      </c>
      <c r="I14" s="67"/>
      <c r="J14" s="67"/>
      <c r="K14" s="67"/>
      <c r="L14" s="67"/>
      <c r="M14" s="67"/>
      <c r="O14" s="67" t="s">
        <v>219</v>
      </c>
      <c r="P14" s="67"/>
      <c r="Q14" s="67"/>
      <c r="R14" s="67"/>
      <c r="S14" s="67"/>
      <c r="T14" s="67"/>
      <c r="V14" s="67" t="s">
        <v>220</v>
      </c>
      <c r="W14" s="67"/>
      <c r="X14" s="67"/>
      <c r="Y14" s="67"/>
      <c r="Z14" s="67"/>
      <c r="AA14" s="67"/>
    </row>
    <row r="15" spans="1:27">
      <c r="A15" s="67"/>
      <c r="B15" s="67" t="s">
        <v>207</v>
      </c>
      <c r="C15" s="67" t="s">
        <v>208</v>
      </c>
      <c r="D15" s="67" t="s">
        <v>209</v>
      </c>
      <c r="E15" s="67" t="s">
        <v>210</v>
      </c>
      <c r="F15" s="67" t="s">
        <v>202</v>
      </c>
      <c r="H15" s="67"/>
      <c r="I15" s="67" t="s">
        <v>207</v>
      </c>
      <c r="J15" s="67" t="s">
        <v>208</v>
      </c>
      <c r="K15" s="67" t="s">
        <v>209</v>
      </c>
      <c r="L15" s="67" t="s">
        <v>210</v>
      </c>
      <c r="M15" s="67" t="s">
        <v>202</v>
      </c>
      <c r="O15" s="67"/>
      <c r="P15" s="67" t="s">
        <v>207</v>
      </c>
      <c r="Q15" s="67" t="s">
        <v>208</v>
      </c>
      <c r="R15" s="67" t="s">
        <v>209</v>
      </c>
      <c r="S15" s="67" t="s">
        <v>210</v>
      </c>
      <c r="T15" s="67" t="s">
        <v>202</v>
      </c>
      <c r="V15" s="67"/>
      <c r="W15" s="67" t="s">
        <v>207</v>
      </c>
      <c r="X15" s="67" t="s">
        <v>208</v>
      </c>
      <c r="Y15" s="67" t="s">
        <v>209</v>
      </c>
      <c r="Z15" s="67" t="s">
        <v>210</v>
      </c>
      <c r="AA15" s="67" t="s">
        <v>202</v>
      </c>
    </row>
    <row r="16" spans="1:27">
      <c r="A16" s="67" t="s">
        <v>221</v>
      </c>
      <c r="B16" s="67">
        <v>760</v>
      </c>
      <c r="C16" s="67">
        <v>1040</v>
      </c>
      <c r="D16" s="67">
        <v>0</v>
      </c>
      <c r="E16" s="67">
        <v>3000</v>
      </c>
      <c r="F16" s="67">
        <v>225.2</v>
      </c>
      <c r="H16" s="67" t="s">
        <v>3</v>
      </c>
      <c r="I16" s="67">
        <v>0</v>
      </c>
      <c r="J16" s="67">
        <v>0</v>
      </c>
      <c r="K16" s="67">
        <v>15</v>
      </c>
      <c r="L16" s="67">
        <v>540</v>
      </c>
      <c r="M16" s="67">
        <v>12.7</v>
      </c>
      <c r="O16" s="67" t="s">
        <v>4</v>
      </c>
      <c r="P16" s="67">
        <v>0</v>
      </c>
      <c r="Q16" s="67">
        <v>0</v>
      </c>
      <c r="R16" s="67">
        <v>15</v>
      </c>
      <c r="S16" s="67">
        <v>100</v>
      </c>
      <c r="T16" s="67">
        <v>1.8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113.2</v>
      </c>
    </row>
    <row r="23" spans="1:62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223</v>
      </c>
      <c r="B24" s="67"/>
      <c r="C24" s="67"/>
      <c r="D24" s="67"/>
      <c r="E24" s="67"/>
      <c r="F24" s="67"/>
      <c r="H24" s="67" t="s">
        <v>224</v>
      </c>
      <c r="I24" s="67"/>
      <c r="J24" s="67"/>
      <c r="K24" s="67"/>
      <c r="L24" s="67"/>
      <c r="M24" s="67"/>
      <c r="O24" s="67" t="s">
        <v>225</v>
      </c>
      <c r="P24" s="67"/>
      <c r="Q24" s="67"/>
      <c r="R24" s="67"/>
      <c r="S24" s="67"/>
      <c r="T24" s="67"/>
      <c r="V24" s="67" t="s">
        <v>226</v>
      </c>
      <c r="W24" s="67"/>
      <c r="X24" s="67"/>
      <c r="Y24" s="67"/>
      <c r="Z24" s="67"/>
      <c r="AA24" s="67"/>
      <c r="AC24" s="67" t="s">
        <v>227</v>
      </c>
      <c r="AD24" s="67"/>
      <c r="AE24" s="67"/>
      <c r="AF24" s="67"/>
      <c r="AG24" s="67"/>
      <c r="AH24" s="67"/>
      <c r="AJ24" s="67" t="s">
        <v>228</v>
      </c>
      <c r="AK24" s="67"/>
      <c r="AL24" s="67"/>
      <c r="AM24" s="67"/>
      <c r="AN24" s="67"/>
      <c r="AO24" s="67"/>
      <c r="AQ24" s="67" t="s">
        <v>229</v>
      </c>
      <c r="AR24" s="67"/>
      <c r="AS24" s="67"/>
      <c r="AT24" s="67"/>
      <c r="AU24" s="67"/>
      <c r="AV24" s="67"/>
      <c r="AX24" s="67" t="s">
        <v>230</v>
      </c>
      <c r="AY24" s="67"/>
      <c r="AZ24" s="67"/>
      <c r="BA24" s="67"/>
      <c r="BB24" s="67"/>
      <c r="BC24" s="67"/>
      <c r="BE24" s="67" t="s">
        <v>231</v>
      </c>
      <c r="BF24" s="67"/>
      <c r="BG24" s="67"/>
      <c r="BH24" s="67"/>
      <c r="BI24" s="67"/>
      <c r="BJ24" s="67"/>
    </row>
    <row r="25" spans="1:62">
      <c r="A25" s="67"/>
      <c r="B25" s="67" t="s">
        <v>207</v>
      </c>
      <c r="C25" s="67" t="s">
        <v>208</v>
      </c>
      <c r="D25" s="67" t="s">
        <v>209</v>
      </c>
      <c r="E25" s="67" t="s">
        <v>210</v>
      </c>
      <c r="F25" s="67" t="s">
        <v>202</v>
      </c>
      <c r="H25" s="67"/>
      <c r="I25" s="67" t="s">
        <v>207</v>
      </c>
      <c r="J25" s="67" t="s">
        <v>208</v>
      </c>
      <c r="K25" s="67" t="s">
        <v>209</v>
      </c>
      <c r="L25" s="67" t="s">
        <v>210</v>
      </c>
      <c r="M25" s="67" t="s">
        <v>202</v>
      </c>
      <c r="O25" s="67"/>
      <c r="P25" s="67" t="s">
        <v>207</v>
      </c>
      <c r="Q25" s="67" t="s">
        <v>208</v>
      </c>
      <c r="R25" s="67" t="s">
        <v>209</v>
      </c>
      <c r="S25" s="67" t="s">
        <v>210</v>
      </c>
      <c r="T25" s="67" t="s">
        <v>202</v>
      </c>
      <c r="V25" s="67"/>
      <c r="W25" s="67" t="s">
        <v>207</v>
      </c>
      <c r="X25" s="67" t="s">
        <v>208</v>
      </c>
      <c r="Y25" s="67" t="s">
        <v>209</v>
      </c>
      <c r="Z25" s="67" t="s">
        <v>210</v>
      </c>
      <c r="AA25" s="67" t="s">
        <v>202</v>
      </c>
      <c r="AC25" s="67"/>
      <c r="AD25" s="67" t="s">
        <v>207</v>
      </c>
      <c r="AE25" s="67" t="s">
        <v>208</v>
      </c>
      <c r="AF25" s="67" t="s">
        <v>209</v>
      </c>
      <c r="AG25" s="67" t="s">
        <v>210</v>
      </c>
      <c r="AH25" s="67" t="s">
        <v>202</v>
      </c>
      <c r="AJ25" s="67"/>
      <c r="AK25" s="67" t="s">
        <v>207</v>
      </c>
      <c r="AL25" s="67" t="s">
        <v>208</v>
      </c>
      <c r="AM25" s="67" t="s">
        <v>209</v>
      </c>
      <c r="AN25" s="67" t="s">
        <v>210</v>
      </c>
      <c r="AO25" s="67" t="s">
        <v>202</v>
      </c>
      <c r="AQ25" s="67"/>
      <c r="AR25" s="67" t="s">
        <v>207</v>
      </c>
      <c r="AS25" s="67" t="s">
        <v>208</v>
      </c>
      <c r="AT25" s="67" t="s">
        <v>209</v>
      </c>
      <c r="AU25" s="67" t="s">
        <v>210</v>
      </c>
      <c r="AV25" s="67" t="s">
        <v>202</v>
      </c>
      <c r="AX25" s="67"/>
      <c r="AY25" s="67" t="s">
        <v>207</v>
      </c>
      <c r="AZ25" s="67" t="s">
        <v>208</v>
      </c>
      <c r="BA25" s="67" t="s">
        <v>209</v>
      </c>
      <c r="BB25" s="67" t="s">
        <v>210</v>
      </c>
      <c r="BC25" s="67" t="s">
        <v>202</v>
      </c>
      <c r="BE25" s="67"/>
      <c r="BF25" s="67" t="s">
        <v>207</v>
      </c>
      <c r="BG25" s="67" t="s">
        <v>208</v>
      </c>
      <c r="BH25" s="67" t="s">
        <v>209</v>
      </c>
      <c r="BI25" s="67" t="s">
        <v>210</v>
      </c>
      <c r="BJ25" s="67" t="s">
        <v>202</v>
      </c>
    </row>
    <row r="26" spans="1:62">
      <c r="A26" s="67" t="s">
        <v>8</v>
      </c>
      <c r="B26" s="67">
        <v>110</v>
      </c>
      <c r="C26" s="67">
        <v>140</v>
      </c>
      <c r="D26" s="67">
        <v>0</v>
      </c>
      <c r="E26" s="67">
        <v>2000</v>
      </c>
      <c r="F26" s="67">
        <v>47.8</v>
      </c>
      <c r="H26" s="67" t="s">
        <v>9</v>
      </c>
      <c r="I26" s="67">
        <v>1.2</v>
      </c>
      <c r="J26" s="67">
        <v>1.5</v>
      </c>
      <c r="K26" s="67">
        <v>0</v>
      </c>
      <c r="L26" s="67">
        <v>0</v>
      </c>
      <c r="M26" s="67">
        <v>1</v>
      </c>
      <c r="O26" s="67" t="s">
        <v>10</v>
      </c>
      <c r="P26" s="67">
        <v>1.4</v>
      </c>
      <c r="Q26" s="67">
        <v>1.7</v>
      </c>
      <c r="R26" s="67">
        <v>0</v>
      </c>
      <c r="S26" s="67">
        <v>0</v>
      </c>
      <c r="T26" s="67">
        <v>0.8</v>
      </c>
      <c r="V26" s="67" t="s">
        <v>11</v>
      </c>
      <c r="W26" s="67">
        <v>13</v>
      </c>
      <c r="X26" s="67">
        <v>17</v>
      </c>
      <c r="Y26" s="67">
        <v>0</v>
      </c>
      <c r="Z26" s="67">
        <v>35</v>
      </c>
      <c r="AA26" s="67">
        <v>8.8000000000000007</v>
      </c>
      <c r="AC26" s="67" t="s">
        <v>12</v>
      </c>
      <c r="AD26" s="67">
        <v>1.9</v>
      </c>
      <c r="AE26" s="67">
        <v>2.2000000000000002</v>
      </c>
      <c r="AF26" s="67">
        <v>0</v>
      </c>
      <c r="AG26" s="67">
        <v>100</v>
      </c>
      <c r="AH26" s="67">
        <v>1.1000000000000001</v>
      </c>
      <c r="AJ26" s="67" t="s">
        <v>232</v>
      </c>
      <c r="AK26" s="67">
        <v>450</v>
      </c>
      <c r="AL26" s="67">
        <v>550</v>
      </c>
      <c r="AM26" s="67">
        <v>0</v>
      </c>
      <c r="AN26" s="67">
        <v>1000</v>
      </c>
      <c r="AO26" s="67">
        <v>276.7</v>
      </c>
      <c r="AQ26" s="67" t="s">
        <v>13</v>
      </c>
      <c r="AR26" s="67">
        <v>2.2999999999999998</v>
      </c>
      <c r="AS26" s="67">
        <v>2.8</v>
      </c>
      <c r="AT26" s="67">
        <v>0</v>
      </c>
      <c r="AU26" s="67">
        <v>0</v>
      </c>
      <c r="AV26" s="67">
        <v>8.3000000000000007</v>
      </c>
      <c r="AX26" s="67" t="s">
        <v>14</v>
      </c>
      <c r="AY26" s="67">
        <v>0</v>
      </c>
      <c r="AZ26" s="67">
        <v>2</v>
      </c>
      <c r="BA26" s="67">
        <v>5</v>
      </c>
      <c r="BB26" s="67">
        <v>0</v>
      </c>
      <c r="BC26" s="67">
        <v>1.4</v>
      </c>
      <c r="BE26" s="67" t="s">
        <v>15</v>
      </c>
      <c r="BF26" s="67">
        <v>0</v>
      </c>
      <c r="BG26" s="67">
        <v>5</v>
      </c>
      <c r="BH26" s="67">
        <v>30</v>
      </c>
      <c r="BI26" s="67">
        <v>0</v>
      </c>
      <c r="BJ26" s="67">
        <v>0.5</v>
      </c>
    </row>
    <row r="33" spans="1:68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7" t="s">
        <v>234</v>
      </c>
      <c r="B34" s="67"/>
      <c r="C34" s="67"/>
      <c r="D34" s="67"/>
      <c r="E34" s="67"/>
      <c r="F34" s="67"/>
      <c r="H34" s="67" t="s">
        <v>235</v>
      </c>
      <c r="I34" s="67"/>
      <c r="J34" s="67"/>
      <c r="K34" s="67"/>
      <c r="L34" s="67"/>
      <c r="M34" s="67"/>
      <c r="O34" s="67" t="s">
        <v>236</v>
      </c>
      <c r="P34" s="67"/>
      <c r="Q34" s="67"/>
      <c r="R34" s="67"/>
      <c r="S34" s="67"/>
      <c r="T34" s="67"/>
      <c r="V34" s="67" t="s">
        <v>237</v>
      </c>
      <c r="W34" s="67"/>
      <c r="X34" s="67"/>
      <c r="Y34" s="67"/>
      <c r="Z34" s="67"/>
      <c r="AA34" s="67"/>
      <c r="AC34" s="67" t="s">
        <v>238</v>
      </c>
      <c r="AD34" s="67"/>
      <c r="AE34" s="67"/>
      <c r="AF34" s="67"/>
      <c r="AG34" s="67"/>
      <c r="AH34" s="67"/>
      <c r="AJ34" s="67" t="s">
        <v>239</v>
      </c>
      <c r="AK34" s="67"/>
      <c r="AL34" s="67"/>
      <c r="AM34" s="67"/>
      <c r="AN34" s="67"/>
      <c r="AO34" s="67"/>
    </row>
    <row r="35" spans="1:68">
      <c r="A35" s="67"/>
      <c r="B35" s="67" t="s">
        <v>207</v>
      </c>
      <c r="C35" s="67" t="s">
        <v>208</v>
      </c>
      <c r="D35" s="67" t="s">
        <v>209</v>
      </c>
      <c r="E35" s="67" t="s">
        <v>210</v>
      </c>
      <c r="F35" s="67" t="s">
        <v>202</v>
      </c>
      <c r="H35" s="67"/>
      <c r="I35" s="67" t="s">
        <v>207</v>
      </c>
      <c r="J35" s="67" t="s">
        <v>208</v>
      </c>
      <c r="K35" s="67" t="s">
        <v>209</v>
      </c>
      <c r="L35" s="67" t="s">
        <v>210</v>
      </c>
      <c r="M35" s="67" t="s">
        <v>202</v>
      </c>
      <c r="O35" s="67"/>
      <c r="P35" s="67" t="s">
        <v>207</v>
      </c>
      <c r="Q35" s="67" t="s">
        <v>208</v>
      </c>
      <c r="R35" s="67" t="s">
        <v>209</v>
      </c>
      <c r="S35" s="67" t="s">
        <v>210</v>
      </c>
      <c r="T35" s="67" t="s">
        <v>202</v>
      </c>
      <c r="V35" s="67"/>
      <c r="W35" s="67" t="s">
        <v>207</v>
      </c>
      <c r="X35" s="67" t="s">
        <v>208</v>
      </c>
      <c r="Y35" s="67" t="s">
        <v>209</v>
      </c>
      <c r="Z35" s="67" t="s">
        <v>210</v>
      </c>
      <c r="AA35" s="67" t="s">
        <v>202</v>
      </c>
      <c r="AC35" s="67"/>
      <c r="AD35" s="67" t="s">
        <v>207</v>
      </c>
      <c r="AE35" s="67" t="s">
        <v>208</v>
      </c>
      <c r="AF35" s="67" t="s">
        <v>209</v>
      </c>
      <c r="AG35" s="67" t="s">
        <v>210</v>
      </c>
      <c r="AH35" s="67" t="s">
        <v>202</v>
      </c>
      <c r="AJ35" s="67"/>
      <c r="AK35" s="67" t="s">
        <v>207</v>
      </c>
      <c r="AL35" s="67" t="s">
        <v>208</v>
      </c>
      <c r="AM35" s="67" t="s">
        <v>209</v>
      </c>
      <c r="AN35" s="67" t="s">
        <v>210</v>
      </c>
      <c r="AO35" s="67" t="s">
        <v>202</v>
      </c>
    </row>
    <row r="36" spans="1:68">
      <c r="A36" s="67" t="s">
        <v>17</v>
      </c>
      <c r="B36" s="67">
        <v>560</v>
      </c>
      <c r="C36" s="67">
        <v>800</v>
      </c>
      <c r="D36" s="67">
        <v>0</v>
      </c>
      <c r="E36" s="67">
        <v>2500</v>
      </c>
      <c r="F36" s="67">
        <v>314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764.7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2545.5</v>
      </c>
      <c r="V36" s="67" t="s">
        <v>20</v>
      </c>
      <c r="W36" s="67">
        <v>0</v>
      </c>
      <c r="X36" s="67">
        <v>0</v>
      </c>
      <c r="Y36" s="67">
        <v>3900</v>
      </c>
      <c r="Z36" s="67">
        <v>0</v>
      </c>
      <c r="AA36" s="67">
        <v>1662.9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33.700000000000003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72.5</v>
      </c>
    </row>
    <row r="43" spans="1:68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>
      <c r="A44" s="67" t="s">
        <v>241</v>
      </c>
      <c r="B44" s="67"/>
      <c r="C44" s="67"/>
      <c r="D44" s="67"/>
      <c r="E44" s="67"/>
      <c r="F44" s="67"/>
      <c r="H44" s="67" t="s">
        <v>242</v>
      </c>
      <c r="I44" s="67"/>
      <c r="J44" s="67"/>
      <c r="K44" s="67"/>
      <c r="L44" s="67"/>
      <c r="M44" s="67"/>
      <c r="O44" s="67" t="s">
        <v>243</v>
      </c>
      <c r="P44" s="67"/>
      <c r="Q44" s="67"/>
      <c r="R44" s="67"/>
      <c r="S44" s="67"/>
      <c r="T44" s="67"/>
      <c r="V44" s="67" t="s">
        <v>244</v>
      </c>
      <c r="W44" s="67"/>
      <c r="X44" s="67"/>
      <c r="Y44" s="67"/>
      <c r="Z44" s="67"/>
      <c r="AA44" s="67"/>
      <c r="AC44" s="67" t="s">
        <v>245</v>
      </c>
      <c r="AD44" s="67"/>
      <c r="AE44" s="67"/>
      <c r="AF44" s="67"/>
      <c r="AG44" s="67"/>
      <c r="AH44" s="67"/>
      <c r="AJ44" s="67" t="s">
        <v>246</v>
      </c>
      <c r="AK44" s="67"/>
      <c r="AL44" s="67"/>
      <c r="AM44" s="67"/>
      <c r="AN44" s="67"/>
      <c r="AO44" s="67"/>
      <c r="AQ44" s="67" t="s">
        <v>247</v>
      </c>
      <c r="AR44" s="67"/>
      <c r="AS44" s="67"/>
      <c r="AT44" s="67"/>
      <c r="AU44" s="67"/>
      <c r="AV44" s="67"/>
      <c r="AX44" s="67" t="s">
        <v>248</v>
      </c>
      <c r="AY44" s="67"/>
      <c r="AZ44" s="67"/>
      <c r="BA44" s="67"/>
      <c r="BB44" s="67"/>
      <c r="BC44" s="67"/>
      <c r="BE44" s="67" t="s">
        <v>249</v>
      </c>
      <c r="BF44" s="67"/>
      <c r="BG44" s="67"/>
      <c r="BH44" s="67"/>
      <c r="BI44" s="67"/>
      <c r="BJ44" s="67"/>
    </row>
    <row r="45" spans="1:68">
      <c r="A45" s="67"/>
      <c r="B45" s="67" t="s">
        <v>207</v>
      </c>
      <c r="C45" s="67" t="s">
        <v>208</v>
      </c>
      <c r="D45" s="67" t="s">
        <v>209</v>
      </c>
      <c r="E45" s="67" t="s">
        <v>210</v>
      </c>
      <c r="F45" s="67" t="s">
        <v>202</v>
      </c>
      <c r="H45" s="67"/>
      <c r="I45" s="67" t="s">
        <v>207</v>
      </c>
      <c r="J45" s="67" t="s">
        <v>208</v>
      </c>
      <c r="K45" s="67" t="s">
        <v>209</v>
      </c>
      <c r="L45" s="67" t="s">
        <v>210</v>
      </c>
      <c r="M45" s="67" t="s">
        <v>202</v>
      </c>
      <c r="O45" s="67"/>
      <c r="P45" s="67" t="s">
        <v>207</v>
      </c>
      <c r="Q45" s="67" t="s">
        <v>208</v>
      </c>
      <c r="R45" s="67" t="s">
        <v>209</v>
      </c>
      <c r="S45" s="67" t="s">
        <v>210</v>
      </c>
      <c r="T45" s="67" t="s">
        <v>202</v>
      </c>
      <c r="V45" s="67"/>
      <c r="W45" s="67" t="s">
        <v>207</v>
      </c>
      <c r="X45" s="67" t="s">
        <v>208</v>
      </c>
      <c r="Y45" s="67" t="s">
        <v>209</v>
      </c>
      <c r="Z45" s="67" t="s">
        <v>210</v>
      </c>
      <c r="AA45" s="67" t="s">
        <v>202</v>
      </c>
      <c r="AC45" s="67"/>
      <c r="AD45" s="67" t="s">
        <v>207</v>
      </c>
      <c r="AE45" s="67" t="s">
        <v>208</v>
      </c>
      <c r="AF45" s="67" t="s">
        <v>209</v>
      </c>
      <c r="AG45" s="67" t="s">
        <v>210</v>
      </c>
      <c r="AH45" s="67" t="s">
        <v>202</v>
      </c>
      <c r="AJ45" s="67"/>
      <c r="AK45" s="67" t="s">
        <v>207</v>
      </c>
      <c r="AL45" s="67" t="s">
        <v>208</v>
      </c>
      <c r="AM45" s="67" t="s">
        <v>209</v>
      </c>
      <c r="AN45" s="67" t="s">
        <v>210</v>
      </c>
      <c r="AO45" s="67" t="s">
        <v>202</v>
      </c>
      <c r="AQ45" s="67"/>
      <c r="AR45" s="67" t="s">
        <v>207</v>
      </c>
      <c r="AS45" s="67" t="s">
        <v>208</v>
      </c>
      <c r="AT45" s="67" t="s">
        <v>209</v>
      </c>
      <c r="AU45" s="67" t="s">
        <v>210</v>
      </c>
      <c r="AV45" s="67" t="s">
        <v>202</v>
      </c>
      <c r="AX45" s="67"/>
      <c r="AY45" s="67" t="s">
        <v>207</v>
      </c>
      <c r="AZ45" s="67" t="s">
        <v>208</v>
      </c>
      <c r="BA45" s="67" t="s">
        <v>209</v>
      </c>
      <c r="BB45" s="67" t="s">
        <v>210</v>
      </c>
      <c r="BC45" s="67" t="s">
        <v>202</v>
      </c>
      <c r="BE45" s="67"/>
      <c r="BF45" s="67" t="s">
        <v>207</v>
      </c>
      <c r="BG45" s="67" t="s">
        <v>208</v>
      </c>
      <c r="BH45" s="67" t="s">
        <v>209</v>
      </c>
      <c r="BI45" s="67" t="s">
        <v>210</v>
      </c>
      <c r="BJ45" s="67" t="s">
        <v>202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8.1999999999999993</v>
      </c>
      <c r="H46" s="67" t="s">
        <v>24</v>
      </c>
      <c r="I46" s="67">
        <v>10</v>
      </c>
      <c r="J46" s="67">
        <v>12</v>
      </c>
      <c r="K46" s="67">
        <v>0</v>
      </c>
      <c r="L46" s="67">
        <v>35</v>
      </c>
      <c r="M46" s="67">
        <v>6.4</v>
      </c>
      <c r="O46" s="67" t="s">
        <v>250</v>
      </c>
      <c r="P46" s="67">
        <v>970</v>
      </c>
      <c r="Q46" s="67">
        <v>800</v>
      </c>
      <c r="R46" s="67">
        <v>480</v>
      </c>
      <c r="S46" s="67">
        <v>10000</v>
      </c>
      <c r="T46" s="67">
        <v>452.8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0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2.4</v>
      </c>
      <c r="AJ46" s="67" t="s">
        <v>26</v>
      </c>
      <c r="AK46" s="67">
        <v>225</v>
      </c>
      <c r="AL46" s="67">
        <v>340</v>
      </c>
      <c r="AM46" s="67">
        <v>0</v>
      </c>
      <c r="AN46" s="67">
        <v>2400</v>
      </c>
      <c r="AO46" s="67">
        <v>77.400000000000006</v>
      </c>
      <c r="AQ46" s="67" t="s">
        <v>27</v>
      </c>
      <c r="AR46" s="67">
        <v>59</v>
      </c>
      <c r="AS46" s="67">
        <v>70</v>
      </c>
      <c r="AT46" s="67">
        <v>0</v>
      </c>
      <c r="AU46" s="67">
        <v>400</v>
      </c>
      <c r="AV46" s="67">
        <v>60.9</v>
      </c>
      <c r="AX46" s="67" t="s">
        <v>251</v>
      </c>
      <c r="AY46" s="67"/>
      <c r="AZ46" s="67"/>
      <c r="BA46" s="67"/>
      <c r="BB46" s="67"/>
      <c r="BC46" s="67"/>
      <c r="BE46" s="67" t="s">
        <v>252</v>
      </c>
      <c r="BF46" s="67"/>
      <c r="BG46" s="67"/>
      <c r="BH46" s="67"/>
      <c r="BI46" s="67"/>
      <c r="BJ46" s="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7" sqref="H27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278</v>
      </c>
      <c r="D2" s="62">
        <v>66</v>
      </c>
      <c r="E2" s="62">
        <v>1193.4241999999999</v>
      </c>
      <c r="F2" s="62">
        <v>183.96512999999999</v>
      </c>
      <c r="G2" s="62">
        <v>28.770486999999999</v>
      </c>
      <c r="H2" s="62">
        <v>14.640196</v>
      </c>
      <c r="I2" s="62">
        <v>14.130291</v>
      </c>
      <c r="J2" s="62">
        <v>45.534171999999998</v>
      </c>
      <c r="K2" s="62">
        <v>20.744083</v>
      </c>
      <c r="L2" s="62">
        <v>24.790089999999999</v>
      </c>
      <c r="M2" s="62">
        <v>12.561457000000001</v>
      </c>
      <c r="N2" s="62">
        <v>1.6273457</v>
      </c>
      <c r="O2" s="62">
        <v>6.7882689999999997</v>
      </c>
      <c r="P2" s="62">
        <v>372.82839999999999</v>
      </c>
      <c r="Q2" s="62">
        <v>12.947881000000001</v>
      </c>
      <c r="R2" s="62">
        <v>225.22495000000001</v>
      </c>
      <c r="S2" s="62">
        <v>52.500476999999997</v>
      </c>
      <c r="T2" s="62">
        <v>2072.6936000000001</v>
      </c>
      <c r="U2" s="62">
        <v>1.8241708000000001</v>
      </c>
      <c r="V2" s="62">
        <v>12.674462999999999</v>
      </c>
      <c r="W2" s="62">
        <v>113.24298</v>
      </c>
      <c r="X2" s="62">
        <v>47.832554000000002</v>
      </c>
      <c r="Y2" s="62">
        <v>0.96610545999999997</v>
      </c>
      <c r="Z2" s="62">
        <v>0.7520675</v>
      </c>
      <c r="AA2" s="62">
        <v>8.7572410000000005</v>
      </c>
      <c r="AB2" s="62">
        <v>1.1443734999999999</v>
      </c>
      <c r="AC2" s="62">
        <v>276.69380000000001</v>
      </c>
      <c r="AD2" s="62">
        <v>8.3402049999999992</v>
      </c>
      <c r="AE2" s="62">
        <v>1.445738</v>
      </c>
      <c r="AF2" s="62">
        <v>0.52544009999999997</v>
      </c>
      <c r="AG2" s="62">
        <v>314.0061</v>
      </c>
      <c r="AH2" s="62">
        <v>124.07368</v>
      </c>
      <c r="AI2" s="62">
        <v>189.93243000000001</v>
      </c>
      <c r="AJ2" s="62">
        <v>764.70830000000001</v>
      </c>
      <c r="AK2" s="62">
        <v>2545.4769999999999</v>
      </c>
      <c r="AL2" s="62">
        <v>33.676754000000003</v>
      </c>
      <c r="AM2" s="62">
        <v>1662.877</v>
      </c>
      <c r="AN2" s="62">
        <v>72.512969999999996</v>
      </c>
      <c r="AO2" s="62">
        <v>8.2353609999999993</v>
      </c>
      <c r="AP2" s="62">
        <v>5.4026994999999998</v>
      </c>
      <c r="AQ2" s="62">
        <v>2.8326612</v>
      </c>
      <c r="AR2" s="62">
        <v>6.3697786000000001</v>
      </c>
      <c r="AS2" s="62">
        <v>452.81876</v>
      </c>
      <c r="AT2" s="62">
        <v>1.1408504E-2</v>
      </c>
      <c r="AU2" s="62">
        <v>2.3952572000000001</v>
      </c>
      <c r="AV2" s="62">
        <v>77.414349999999999</v>
      </c>
      <c r="AW2" s="62">
        <v>60.916220000000003</v>
      </c>
      <c r="AX2" s="62">
        <v>5.3085353000000002E-2</v>
      </c>
      <c r="AY2" s="62">
        <v>0.66631070000000003</v>
      </c>
      <c r="AZ2" s="62">
        <v>185.57736</v>
      </c>
      <c r="BA2" s="62">
        <v>28.500395000000001</v>
      </c>
      <c r="BB2" s="62">
        <v>8.2509169999999994</v>
      </c>
      <c r="BC2" s="62">
        <v>10.421786000000001</v>
      </c>
      <c r="BD2" s="62">
        <v>9.8219794999999994</v>
      </c>
      <c r="BE2" s="62">
        <v>0.56047270000000005</v>
      </c>
      <c r="BF2" s="62">
        <v>2.3718731000000002</v>
      </c>
      <c r="BG2" s="62">
        <v>1.3877449999999999E-3</v>
      </c>
      <c r="BH2" s="62">
        <v>1.7711490000000001E-3</v>
      </c>
      <c r="BI2" s="62">
        <v>1.650896E-3</v>
      </c>
      <c r="BJ2" s="62">
        <v>2.0868963000000001E-2</v>
      </c>
      <c r="BK2" s="62">
        <v>1.0675000000000001E-4</v>
      </c>
      <c r="BL2" s="62">
        <v>0.10049785</v>
      </c>
      <c r="BM2" s="62">
        <v>1.5265599999999999</v>
      </c>
      <c r="BN2" s="62">
        <v>0.46448517</v>
      </c>
      <c r="BO2" s="62">
        <v>27.430420000000002</v>
      </c>
      <c r="BP2" s="62">
        <v>4.5046597000000004</v>
      </c>
      <c r="BQ2" s="62">
        <v>8.4841960000000007</v>
      </c>
      <c r="BR2" s="62">
        <v>33.037979999999997</v>
      </c>
      <c r="BS2" s="62">
        <v>18.749328999999999</v>
      </c>
      <c r="BT2" s="62">
        <v>4.9736934000000002</v>
      </c>
      <c r="BU2" s="62">
        <v>5.9670295999999998E-2</v>
      </c>
      <c r="BV2" s="62">
        <v>1.9291162000000001E-2</v>
      </c>
      <c r="BW2" s="62">
        <v>0.33955994</v>
      </c>
      <c r="BX2" s="62">
        <v>0.69949289999999997</v>
      </c>
      <c r="BY2" s="62">
        <v>8.7821979999999994E-2</v>
      </c>
      <c r="BZ2" s="62">
        <v>2.8564600000000002E-4</v>
      </c>
      <c r="CA2" s="62">
        <v>0.49445983999999998</v>
      </c>
      <c r="CB2" s="62">
        <v>8.9575999999999996E-3</v>
      </c>
      <c r="CC2" s="62">
        <v>7.4254280000000006E-2</v>
      </c>
      <c r="CD2" s="62">
        <v>0.74290215999999998</v>
      </c>
      <c r="CE2" s="62">
        <v>2.5198287999999999E-2</v>
      </c>
      <c r="CF2" s="62">
        <v>0.23526135000000001</v>
      </c>
      <c r="CG2" s="62">
        <v>4.9500000000000003E-7</v>
      </c>
      <c r="CH2" s="62">
        <v>2.3287860000000001E-2</v>
      </c>
      <c r="CI2" s="62">
        <v>2.5328759999999999E-3</v>
      </c>
      <c r="CJ2" s="62">
        <v>1.657465</v>
      </c>
      <c r="CK2" s="62">
        <v>5.6220180000000003E-3</v>
      </c>
      <c r="CL2" s="62">
        <v>0.6175948</v>
      </c>
      <c r="CM2" s="62">
        <v>1.4569529000000001</v>
      </c>
      <c r="CN2" s="62">
        <v>1524.2666999999999</v>
      </c>
      <c r="CO2" s="62">
        <v>2689.7148000000002</v>
      </c>
      <c r="CP2" s="62">
        <v>1725.8303000000001</v>
      </c>
      <c r="CQ2" s="62">
        <v>625.13793999999996</v>
      </c>
      <c r="CR2" s="62">
        <v>326.52670000000001</v>
      </c>
      <c r="CS2" s="62">
        <v>259.64487000000003</v>
      </c>
      <c r="CT2" s="62">
        <v>1500.0550000000001</v>
      </c>
      <c r="CU2" s="62">
        <v>975.01275999999996</v>
      </c>
      <c r="CV2" s="62">
        <v>824.64684999999997</v>
      </c>
      <c r="CW2" s="62">
        <v>1051.3242</v>
      </c>
      <c r="CX2" s="62">
        <v>312.46800000000002</v>
      </c>
      <c r="CY2" s="62">
        <v>1968.2777000000001</v>
      </c>
      <c r="CZ2" s="62">
        <v>899.22839999999997</v>
      </c>
      <c r="DA2" s="62">
        <v>2332.0454</v>
      </c>
      <c r="DB2" s="62">
        <v>2232.1347999999998</v>
      </c>
      <c r="DC2" s="62">
        <v>3036.2112000000002</v>
      </c>
      <c r="DD2" s="62">
        <v>4952.5439999999999</v>
      </c>
      <c r="DE2" s="62">
        <v>1290.8989999999999</v>
      </c>
      <c r="DF2" s="62">
        <v>2245.0551999999998</v>
      </c>
      <c r="DG2" s="62">
        <v>1136.9149</v>
      </c>
      <c r="DH2" s="62">
        <v>115.69738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28.500395000000001</v>
      </c>
      <c r="B6">
        <f>BB2</f>
        <v>8.2509169999999994</v>
      </c>
      <c r="C6">
        <f>BC2</f>
        <v>10.421786000000001</v>
      </c>
      <c r="D6">
        <f>BD2</f>
        <v>9.8219794999999994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7" sqref="F7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19951</v>
      </c>
      <c r="C2" s="56">
        <f ca="1">YEAR(TODAY())-YEAR(B2)+IF(TODAY()&gt;=DATE(YEAR(TODAY()),MONTH(B2),DAY(B2)),0,-1)</f>
        <v>66</v>
      </c>
      <c r="E2" s="52">
        <v>154.80000000000001</v>
      </c>
      <c r="F2" s="53" t="s">
        <v>275</v>
      </c>
      <c r="G2" s="52">
        <v>56</v>
      </c>
      <c r="H2" s="51" t="s">
        <v>40</v>
      </c>
      <c r="I2" s="78">
        <f>ROUND(G3/E3^2,1)</f>
        <v>23.4</v>
      </c>
    </row>
    <row r="3" spans="1:9">
      <c r="E3" s="51">
        <f>E2/100</f>
        <v>1.548</v>
      </c>
      <c r="F3" s="51" t="s">
        <v>39</v>
      </c>
      <c r="G3" s="51">
        <f>G2</f>
        <v>56</v>
      </c>
      <c r="H3" s="51" t="s">
        <v>40</v>
      </c>
      <c r="I3" s="78"/>
    </row>
    <row r="4" spans="1:9">
      <c r="A4" t="s">
        <v>272</v>
      </c>
    </row>
    <row r="5" spans="1:9">
      <c r="B5" s="60">
        <v>44179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강길녀, ID : H1900560)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10:14:41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3" t="s">
        <v>195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>
      <c r="A5" s="6"/>
      <c r="B5" s="81" t="s">
        <v>274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>
      <c r="C10" s="91" t="s">
        <v>30</v>
      </c>
      <c r="D10" s="91"/>
      <c r="E10" s="92"/>
      <c r="F10" s="95">
        <f>'개인정보 및 신체계측 입력'!B5</f>
        <v>44179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91" t="s">
        <v>32</v>
      </c>
      <c r="D12" s="91"/>
      <c r="E12" s="92"/>
      <c r="F12" s="100">
        <f ca="1">'개인정보 및 신체계측 입력'!C2</f>
        <v>66</v>
      </c>
      <c r="G12" s="100"/>
      <c r="H12" s="100"/>
      <c r="I12" s="100"/>
      <c r="K12" s="129">
        <f>'개인정보 및 신체계측 입력'!E2</f>
        <v>154.80000000000001</v>
      </c>
      <c r="L12" s="130"/>
      <c r="M12" s="123">
        <f>'개인정보 및 신체계측 입력'!G2</f>
        <v>56</v>
      </c>
      <c r="N12" s="124"/>
      <c r="O12" s="119" t="s">
        <v>270</v>
      </c>
      <c r="P12" s="113"/>
      <c r="Q12" s="96">
        <f>'개인정보 및 신체계측 입력'!I2</f>
        <v>23.4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>
      <c r="C14" s="93" t="s">
        <v>31</v>
      </c>
      <c r="D14" s="93"/>
      <c r="E14" s="94"/>
      <c r="F14" s="97" t="str">
        <f>MID('DRIs DATA'!B1,28,3)</f>
        <v>강길녀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5" t="s">
        <v>41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6" t="s">
        <v>42</v>
      </c>
      <c r="E36" s="86"/>
      <c r="F36" s="86"/>
      <c r="G36" s="86"/>
      <c r="H36" s="86"/>
      <c r="I36" s="34">
        <f>'DRIs DATA'!F8</f>
        <v>71.2</v>
      </c>
      <c r="J36" s="89" t="s">
        <v>43</v>
      </c>
      <c r="K36" s="89"/>
      <c r="L36" s="89"/>
      <c r="M36" s="89"/>
      <c r="N36" s="35"/>
      <c r="O36" s="109" t="s">
        <v>44</v>
      </c>
      <c r="P36" s="109"/>
      <c r="Q36" s="109"/>
      <c r="R36" s="109"/>
      <c r="S36" s="109"/>
      <c r="T36" s="6"/>
    </row>
    <row r="37" spans="2:20" ht="18" customHeight="1">
      <c r="B37" s="12"/>
      <c r="C37" s="107" t="s">
        <v>181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6" t="s">
        <v>42</v>
      </c>
      <c r="E41" s="86"/>
      <c r="F41" s="86"/>
      <c r="G41" s="86"/>
      <c r="H41" s="86"/>
      <c r="I41" s="34">
        <f>'DRIs DATA'!G8</f>
        <v>11.1</v>
      </c>
      <c r="J41" s="89" t="s">
        <v>43</v>
      </c>
      <c r="K41" s="89"/>
      <c r="L41" s="89"/>
      <c r="M41" s="89"/>
      <c r="N41" s="35"/>
      <c r="O41" s="90" t="s">
        <v>48</v>
      </c>
      <c r="P41" s="90"/>
      <c r="Q41" s="90"/>
      <c r="R41" s="90"/>
      <c r="S41" s="90"/>
      <c r="T41" s="6"/>
    </row>
    <row r="42" spans="2:20" ht="18" customHeight="1">
      <c r="B42" s="6"/>
      <c r="C42" s="111" t="s">
        <v>183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10" t="s">
        <v>42</v>
      </c>
      <c r="E46" s="110"/>
      <c r="F46" s="110"/>
      <c r="G46" s="110"/>
      <c r="H46" s="110"/>
      <c r="I46" s="34">
        <f>'DRIs DATA'!H8</f>
        <v>17.600000000000001</v>
      </c>
      <c r="J46" s="89" t="s">
        <v>43</v>
      </c>
      <c r="K46" s="89"/>
      <c r="L46" s="89"/>
      <c r="M46" s="89"/>
      <c r="N46" s="35"/>
      <c r="O46" s="90" t="s">
        <v>47</v>
      </c>
      <c r="P46" s="90"/>
      <c r="Q46" s="90"/>
      <c r="R46" s="90"/>
      <c r="S46" s="90"/>
      <c r="T46" s="6"/>
    </row>
    <row r="47" spans="2:20" ht="18" customHeight="1">
      <c r="B47" s="6"/>
      <c r="C47" s="111" t="s">
        <v>182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5" t="s">
        <v>190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163</v>
      </c>
      <c r="D69" s="85"/>
      <c r="E69" s="85"/>
      <c r="F69" s="85"/>
      <c r="G69" s="85"/>
      <c r="H69" s="86" t="s">
        <v>169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7">
        <f>ROUND('그룹 전체 사용자의 일일 입력'!D6/MAX('그룹 전체 사용자의 일일 입력'!$B$6,'그룹 전체 사용자의 일일 입력'!$C$6,'그룹 전체 사용자의 일일 입력'!$D$6),1)</f>
        <v>0.9</v>
      </c>
      <c r="P69" s="87"/>
      <c r="Q69" s="37" t="s">
        <v>53</v>
      </c>
      <c r="R69" s="35"/>
      <c r="S69" s="35"/>
      <c r="T69" s="6"/>
    </row>
    <row r="70" spans="2:21" ht="18" customHeight="1" thickBot="1">
      <c r="B70" s="6"/>
      <c r="C70" s="88" t="s">
        <v>164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50</v>
      </c>
      <c r="D72" s="85"/>
      <c r="E72" s="85"/>
      <c r="F72" s="85"/>
      <c r="G72" s="85"/>
      <c r="H72" s="38"/>
      <c r="I72" s="86" t="s">
        <v>51</v>
      </c>
      <c r="J72" s="86"/>
      <c r="K72" s="36">
        <f>ROUND('DRIs DATA'!L8,1)</f>
        <v>14.6</v>
      </c>
      <c r="L72" s="36" t="s">
        <v>52</v>
      </c>
      <c r="M72" s="36">
        <f>ROUND('DRIs DATA'!K8,1)</f>
        <v>5</v>
      </c>
      <c r="N72" s="89" t="s">
        <v>53</v>
      </c>
      <c r="O72" s="89"/>
      <c r="P72" s="89"/>
      <c r="Q72" s="89"/>
      <c r="R72" s="39"/>
      <c r="S72" s="35"/>
      <c r="T72" s="6"/>
    </row>
    <row r="73" spans="2:21" ht="18" customHeight="1">
      <c r="B73" s="6"/>
      <c r="C73" s="111" t="s">
        <v>180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5" t="s">
        <v>191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2" t="s">
        <v>167</v>
      </c>
      <c r="C80" s="102"/>
      <c r="D80" s="102"/>
      <c r="E80" s="102"/>
      <c r="F80" s="21"/>
      <c r="G80" s="21"/>
      <c r="H80" s="21"/>
      <c r="L80" s="102" t="s">
        <v>171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3" t="s">
        <v>267</v>
      </c>
      <c r="C93" s="104"/>
      <c r="D93" s="104"/>
      <c r="E93" s="104"/>
      <c r="F93" s="104"/>
      <c r="G93" s="104"/>
      <c r="H93" s="104"/>
      <c r="I93" s="104"/>
      <c r="J93" s="105"/>
      <c r="L93" s="103" t="s">
        <v>174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>
      <c r="B94" s="164" t="s">
        <v>170</v>
      </c>
      <c r="C94" s="162"/>
      <c r="D94" s="162"/>
      <c r="E94" s="162"/>
      <c r="F94" s="160">
        <f>ROUND('DRIs DATA'!F16/'DRIs DATA'!C16*100,2)</f>
        <v>30.03</v>
      </c>
      <c r="G94" s="160"/>
      <c r="H94" s="162" t="s">
        <v>166</v>
      </c>
      <c r="I94" s="162"/>
      <c r="J94" s="163"/>
      <c r="L94" s="164" t="s">
        <v>170</v>
      </c>
      <c r="M94" s="162"/>
      <c r="N94" s="162"/>
      <c r="O94" s="162"/>
      <c r="P94" s="162"/>
      <c r="Q94" s="23">
        <f>ROUND('DRIs DATA'!M16/'DRIs DATA'!K16*100,2)</f>
        <v>105.83</v>
      </c>
      <c r="R94" s="162" t="s">
        <v>166</v>
      </c>
      <c r="S94" s="162"/>
      <c r="T94" s="163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8" t="s">
        <v>179</v>
      </c>
      <c r="C96" s="149"/>
      <c r="D96" s="149"/>
      <c r="E96" s="149"/>
      <c r="F96" s="149"/>
      <c r="G96" s="149"/>
      <c r="H96" s="149"/>
      <c r="I96" s="149"/>
      <c r="J96" s="150"/>
      <c r="L96" s="154" t="s">
        <v>172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5" t="s">
        <v>192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2" t="s">
        <v>168</v>
      </c>
      <c r="C107" s="102"/>
      <c r="D107" s="102"/>
      <c r="E107" s="102"/>
      <c r="F107" s="6"/>
      <c r="G107" s="6"/>
      <c r="H107" s="6"/>
      <c r="I107" s="6"/>
      <c r="L107" s="102" t="s">
        <v>269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6" t="s">
        <v>263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264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>
      <c r="B121" s="43" t="s">
        <v>170</v>
      </c>
      <c r="C121" s="16"/>
      <c r="D121" s="16"/>
      <c r="E121" s="15"/>
      <c r="F121" s="160">
        <f>ROUND('DRIs DATA'!F26/'DRIs DATA'!C26*100,2)</f>
        <v>47.8</v>
      </c>
      <c r="G121" s="160"/>
      <c r="H121" s="162" t="s">
        <v>165</v>
      </c>
      <c r="I121" s="162"/>
      <c r="J121" s="163"/>
      <c r="L121" s="42" t="s">
        <v>170</v>
      </c>
      <c r="M121" s="20"/>
      <c r="N121" s="20"/>
      <c r="O121" s="23"/>
      <c r="P121" s="6"/>
      <c r="Q121" s="58">
        <f>ROUND('DRIs DATA'!AH26/'DRIs DATA'!AE26*100,2)</f>
        <v>73.33</v>
      </c>
      <c r="R121" s="162" t="s">
        <v>165</v>
      </c>
      <c r="S121" s="162"/>
      <c r="T121" s="163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1" t="s">
        <v>173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268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5.75" thickBot="1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5" t="s">
        <v>261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262</v>
      </c>
      <c r="P130" s="136"/>
      <c r="Q130" s="136"/>
      <c r="R130" s="136"/>
      <c r="S130" s="136"/>
      <c r="T130" s="137"/>
    </row>
    <row r="131" spans="2:21" ht="18" customHeight="1" thickBot="1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5" t="s">
        <v>193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2" t="s">
        <v>176</v>
      </c>
      <c r="C158" s="102"/>
      <c r="D158" s="102"/>
      <c r="E158" s="6"/>
      <c r="F158" s="6"/>
      <c r="G158" s="6"/>
      <c r="H158" s="6"/>
      <c r="I158" s="6"/>
      <c r="L158" s="102" t="s">
        <v>177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6" t="s">
        <v>265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175</v>
      </c>
      <c r="M171" s="117"/>
      <c r="N171" s="117"/>
      <c r="O171" s="117"/>
      <c r="P171" s="117"/>
      <c r="Q171" s="117"/>
      <c r="R171" s="117"/>
      <c r="S171" s="118"/>
    </row>
    <row r="172" spans="2:19" ht="18" customHeight="1">
      <c r="B172" s="42" t="s">
        <v>170</v>
      </c>
      <c r="C172" s="20"/>
      <c r="D172" s="20"/>
      <c r="E172" s="6"/>
      <c r="F172" s="160">
        <f>ROUND('DRIs DATA'!F36/'DRIs DATA'!C36*100,2)</f>
        <v>39.25</v>
      </c>
      <c r="G172" s="16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169.7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1" t="s">
        <v>184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186</v>
      </c>
      <c r="M174" s="142"/>
      <c r="N174" s="142"/>
      <c r="O174" s="142"/>
      <c r="P174" s="142"/>
      <c r="Q174" s="142"/>
      <c r="R174" s="142"/>
      <c r="S174" s="143"/>
    </row>
    <row r="175" spans="2:19" ht="18" customHeight="1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>
      <c r="B183" s="102" t="s">
        <v>178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6" t="s">
        <v>266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>
      <c r="B197" s="42" t="s">
        <v>170</v>
      </c>
      <c r="C197" s="20"/>
      <c r="D197" s="20"/>
      <c r="E197" s="6"/>
      <c r="F197" s="160">
        <f>ROUND('DRIs DATA'!F46/'DRIs DATA'!C46*100,2)</f>
        <v>82</v>
      </c>
      <c r="G197" s="160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1" t="s">
        <v>185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>
      <c r="K205" s="10"/>
    </row>
    <row r="206" spans="2:20" ht="18" customHeight="1">
      <c r="B206" s="135" t="s">
        <v>194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1" t="s">
        <v>187</v>
      </c>
      <c r="C209" s="161"/>
      <c r="D209" s="161"/>
      <c r="E209" s="161"/>
      <c r="F209" s="161"/>
      <c r="G209" s="161"/>
      <c r="H209" s="161"/>
      <c r="I209" s="24">
        <f>'DRIs DATA'!B6</f>
        <v>1940</v>
      </c>
      <c r="J209" s="6" t="s">
        <v>188</v>
      </c>
      <c r="K209" s="6"/>
      <c r="L209" s="6"/>
      <c r="M209" s="6"/>
      <c r="N209" s="6"/>
    </row>
    <row r="210" spans="2:14" ht="18" customHeight="1">
      <c r="B210" s="147" t="s">
        <v>189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2021-02-15T07:35:59Z</dcterms:modified>
</cp:coreProperties>
</file>