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18345" windowHeight="978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<sst xmlns="http://schemas.openxmlformats.org/spreadsheetml/2006/main" count="692" uniqueCount="283">
  <si>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</si>
  <si>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</si>
  <si>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</si>
  <si>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</si>
  <si>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</si>
  <si>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</si>
  <si>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</si>
  <si>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</si>
  <si>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</si>
  <si>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</si>
  <si>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</si>
  <si>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</si>
  <si>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</si>
  <si>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</si>
  <si>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</si>
  <si>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</si>
  <si>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</si>
  <si>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</si>
  <si>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</si>
  <si>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</si>
  <si>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</si>
  <si>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</si>
  <si>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</si>
  <si>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</si>
  <si>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</si>
  <si>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</si>
  <si>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</si>
  <si>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</si>
  <si>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</si>
  <si>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</si>
  <si>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</si>
  <si>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</si>
  <si>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</si>
  <si>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</si>
  <si>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</si>
  <si>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</si>
  <si>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</si>
  <si>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</si>
  <si>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</si>
  <si>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</si>
  <si>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</si>
  <si>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</si>
  <si>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</si>
  <si>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</si>
  <si>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</si>
  <si>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</si>
  <si>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</si>
  <si>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</si>
  <si>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</si>
  <si>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</si>
  <si>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</si>
  <si>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</si>
  <si>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</si>
  <si>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</si>
  <si>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</si>
  <si>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</si>
  <si>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</si>
  <si>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</si>
  <si>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</si>
  <si>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</si>
  <si>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</si>
  <si>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</si>
  <si>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</si>
  <si>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</si>
  <si>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</si>
  <si>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</si>
  <si>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</si>
  <si>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</si>
  <si>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</si>
  <si>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</si>
  <si>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</si>
  <si>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</si>
  <si>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</si>
  <si>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</si>
  <si>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</si>
  <si>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</si>
  <si>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</si>
  <si>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</si>
  <si>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</si>
  <si>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</si>
  <si>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</si>
  <si>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</si>
  <si>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</si>
  <si>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</si>
  <si>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</si>
  <si>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</si>
  <si>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</si>
  <si>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</si>
  <si>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</si>
  <si>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</si>
  <si>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</si>
  <si>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</si>
  <si>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</si>
  <si>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</si>
  <si>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</si>
  <si>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</si>
  <si>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</si>
  <si>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</si>
  <si>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</si>
  <si>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</si>
  <si>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</si>
  <si>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</si>
  <si>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</si>
  <si>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</si>
  <si>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</si>
  <si>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</si>
  <si>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</si>
  <si>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</si>
  <si>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</si>
  <si>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</si>
  <si>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</si>
  <si>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</si>
  <si>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</si>
  <si>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</si>
  <si>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</si>
  <si>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</si>
  <si>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</si>
  <si>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</si>
  <si>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</si>
  <si>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</si>
  <si>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</si>
  <si>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</si>
  <si>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</si>
  <si>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</si>
  <si>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</si>
  <si>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</si>
  <si>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</si>
  <si>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</si>
  <si>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</si>
  <si>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</si>
  <si>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</si>
  <si>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</si>
  <si>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</si>
  <si>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</si>
  <si>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</si>
  <si>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</si>
  <si>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</si>
  <si>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</si>
  <si>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</si>
  <si>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</si>
  <si>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</si>
  <si>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</si>
  <si>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</si>
  <si>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</si>
  <si>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</si>
  <si>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</si>
  <si>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</si>
  <si>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</si>
  <si>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</si>
  <si>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</si>
  <si>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</si>
  <si>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</si>
  <si>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</si>
  <si>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</si>
  <si>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</si>
  <si>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</si>
  <si>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</si>
  <si>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</si>
  <si>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</si>
  <si>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</si>
  <si>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</si>
  <si>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</si>
  <si>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</si>
  <si>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</si>
  <si>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</si>
  <si>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</si>
  <si>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</si>
  <si>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</si>
  <si>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</si>
  <si>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</si>
  <si>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</si>
  <si>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</si>
  <si>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</si>
  <si>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</si>
  <si>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</si>
  <si>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</si>
  <si>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</si>
  <si>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</si>
  <si>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</si>
  <si>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</si>
  <si>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</si>
  <si>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</si>
  <si>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</si>
  <si>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</si>
  <si>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</si>
  <si>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</si>
  <si>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</si>
  <si>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</si>
  <si>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</si>
  <si>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</si>
  <si>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</si>
  <si>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</si>
  <si>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</si>
  <si>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</si>
  <si>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</si>
  <si>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</si>
  <si>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</si>
  <si>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</si>
  <si>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</si>
  <si>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</si>
  <si>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</si>
  <si>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</si>
  <si>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</si>
  <si>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</si>
  <si>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</si>
  <si>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</si>
  <si>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</si>
  <si>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</si>
  <si>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</si>
  <si>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</si>
  <si>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</si>
  <si>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</si>
  <si>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</si>
  <si>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</si>
  <si>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</si>
  <si>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</si>
  <si>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</si>
  <si>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</si>
  <si>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</si>
  <si>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</si>
  <si>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</si>
  <si>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</si>
  <si>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</si>
  <si>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</si>
  <si>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</si>
  <si>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</si>
  <si>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</si>
  <si>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</si>
  <si>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</si>
  <si>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</si>
  <si>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</si>
  <si>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</si>
  <si>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</si>
  <si>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</si>
  <si>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</si>
  <si>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</si>
  <si>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</si>
  <si>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</si>
  <si>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</si>
  <si>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</si>
  <si>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</si>
  <si>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</si>
  <si>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</si>
  <si>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</si>
  <si>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</si>
  <si>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</si>
  <si>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</si>
  <si>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</si>
  <si>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</si>
  <si>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</si>
  <si>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</si>
  <si>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</si>
  <si>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</si>
  <si>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</si>
  <si>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</si>
  <si>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</si>
  <si>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</si>
  <si>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</si>
  <si>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</si>
  <si>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</si>
  <si>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</si>
  <si>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</si>
  <si>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</si>
  <si>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</si>
  <si>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</si>
  <si>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</si>
  <si>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</si>
  <si>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</si>
  <si>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</si>
  <si>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</si>
  <si>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</si>
  <si>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</si>
  <si>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</si>
  <si>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</si>
  <si>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</si>
  <si>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</si>
  <si>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</si>
  <si>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</si>
  <si>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H1900606</t>
  </si>
  <si>
    <t>지혜준</t>
  </si>
  <si>
    <t>F</t>
  </si>
  <si>
    <t>(설문지 : FFQ 95문항 설문지, 사용자 : 지혜준, ID : H1900606)</t>
  </si>
  <si>
    <t>2021년 02월 26일 11:35:31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</si>
</sst>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99.448729999999998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8456"/>
        <c:axId val="527685320"/>
      </c:barChart>
      <c:catAx>
        <c:axId val="52768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5320"/>
        <c:crosses val="autoZero"/>
        <c:auto val="1"/>
        <c:lblAlgn val="ctr"/>
        <c:lblOffset val="100"/>
        <c:noMultiLvlLbl val="0"/>
      </c:catAx>
      <c:valAx>
        <c:axId val="52768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8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3.8520289999999999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9840"/>
        <c:axId val="520591800"/>
      </c:barChart>
      <c:catAx>
        <c:axId val="52058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91800"/>
        <c:crosses val="autoZero"/>
        <c:auto val="1"/>
        <c:lblAlgn val="ctr"/>
        <c:lblOffset val="100"/>
        <c:noMultiLvlLbl val="0"/>
      </c:catAx>
      <c:valAx>
        <c:axId val="520591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0.50941866999999996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0040"/>
        <c:axId val="520580432"/>
      </c:barChart>
      <c:catAx>
        <c:axId val="52058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0432"/>
        <c:crosses val="autoZero"/>
        <c:auto val="1"/>
        <c:lblAlgn val="ctr"/>
        <c:lblOffset val="100"/>
        <c:noMultiLvlLbl val="0"/>
      </c:catAx>
      <c:valAx>
        <c:axId val="52058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1724.3630000000001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1408"/>
        <c:axId val="520587096"/>
      </c:barChart>
      <c:catAx>
        <c:axId val="52059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7096"/>
        <c:crosses val="autoZero"/>
        <c:auto val="1"/>
        <c:lblAlgn val="ctr"/>
        <c:lblOffset val="100"/>
        <c:noMultiLvlLbl val="0"/>
      </c:catAx>
      <c:valAx>
        <c:axId val="52058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4191.6836000000003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0624"/>
        <c:axId val="520589448"/>
      </c:barChart>
      <c:catAx>
        <c:axId val="52059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9448"/>
        <c:crosses val="autoZero"/>
        <c:auto val="1"/>
        <c:lblAlgn val="ctr"/>
        <c:lblOffset val="100"/>
        <c:noMultiLvlLbl val="0"/>
      </c:catAx>
      <c:valAx>
        <c:axId val="5205894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94.724760000000003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0232"/>
        <c:axId val="520587488"/>
      </c:barChart>
      <c:catAx>
        <c:axId val="52059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7488"/>
        <c:crosses val="autoZero"/>
        <c:auto val="1"/>
        <c:lblAlgn val="ctr"/>
        <c:lblOffset val="100"/>
        <c:noMultiLvlLbl val="0"/>
      </c:catAx>
      <c:valAx>
        <c:axId val="52058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194.24382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1016"/>
        <c:axId val="520582392"/>
      </c:barChart>
      <c:catAx>
        <c:axId val="52059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2392"/>
        <c:crosses val="autoZero"/>
        <c:auto val="1"/>
        <c:lblAlgn val="ctr"/>
        <c:lblOffset val="100"/>
        <c:noMultiLvlLbl val="0"/>
      </c:catAx>
      <c:valAx>
        <c:axId val="520582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15.119643999999999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4744"/>
        <c:axId val="520582784"/>
      </c:barChart>
      <c:catAx>
        <c:axId val="52058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2784"/>
        <c:crosses val="autoZero"/>
        <c:auto val="1"/>
        <c:lblAlgn val="ctr"/>
        <c:lblOffset val="100"/>
        <c:noMultiLvlLbl val="0"/>
      </c:catAx>
      <c:valAx>
        <c:axId val="52058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710.85266000000001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7880"/>
        <c:axId val="520588272"/>
      </c:barChart>
      <c:catAx>
        <c:axId val="52058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8272"/>
        <c:crosses val="autoZero"/>
        <c:auto val="1"/>
        <c:lblAlgn val="ctr"/>
        <c:lblOffset val="100"/>
        <c:noMultiLvlLbl val="0"/>
      </c:catAx>
      <c:valAx>
        <c:axId val="5205882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0.48772900000000002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3568"/>
        <c:axId val="520586312"/>
      </c:barChart>
      <c:catAx>
        <c:axId val="52058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6312"/>
        <c:crosses val="autoZero"/>
        <c:auto val="1"/>
        <c:lblAlgn val="ctr"/>
        <c:lblOffset val="100"/>
        <c:noMultiLvlLbl val="0"/>
      </c:catAx>
      <c:valAx>
        <c:axId val="520586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3.9151102999999998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5328"/>
        <c:axId val="520592192"/>
      </c:barChart>
      <c:catAx>
        <c:axId val="52059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92192"/>
        <c:crosses val="autoZero"/>
        <c:auto val="1"/>
        <c:lblAlgn val="ctr"/>
        <c:lblOffset val="100"/>
        <c:noMultiLvlLbl val="0"/>
      </c:catAx>
      <c:valAx>
        <c:axId val="52059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33.950180000000003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79048"/>
        <c:axId val="527685712"/>
      </c:barChart>
      <c:catAx>
        <c:axId val="52767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5712"/>
        <c:crosses val="autoZero"/>
        <c:auto val="1"/>
        <c:lblAlgn val="ctr"/>
        <c:lblOffset val="100"/>
        <c:noMultiLvlLbl val="0"/>
      </c:catAx>
      <c:valAx>
        <c:axId val="527685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7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281.81903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4152"/>
        <c:axId val="520593368"/>
      </c:barChart>
      <c:catAx>
        <c:axId val="52059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93368"/>
        <c:crosses val="autoZero"/>
        <c:auto val="1"/>
        <c:lblAlgn val="ctr"/>
        <c:lblOffset val="100"/>
        <c:noMultiLvlLbl val="0"/>
      </c:catAx>
      <c:valAx>
        <c:axId val="520593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133.67767000000001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2584"/>
        <c:axId val="518938376"/>
      </c:barChart>
      <c:catAx>
        <c:axId val="52059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38376"/>
        <c:crosses val="autoZero"/>
        <c:auto val="1"/>
        <c:lblAlgn val="ctr"/>
        <c:lblOffset val="100"/>
        <c:noMultiLvlLbl val="0"/>
      </c:catAx>
      <c:valAx>
        <c:axId val="51893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2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3.8929999999999998</c:v>
                </c:pt>
                <c:pt idx="1">
                  <c:v>15.993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8935240"/>
        <c:axId val="518938768"/>
      </c:barChart>
      <c:catAx>
        <c:axId val="51893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38768"/>
        <c:crosses val="autoZero"/>
        <c:auto val="1"/>
        <c:lblAlgn val="ctr"/>
        <c:lblOffset val="100"/>
        <c:noMultiLvlLbl val="0"/>
      </c:catAx>
      <c:valAx>
        <c:axId val="51893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3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17.578253</c:v>
                </c:pt>
                <c:pt idx="1">
                  <c:v>22.06691</c:v>
                </c:pt>
                <c:pt idx="2">
                  <c:v>26.649274999999999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677.88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36024"/>
        <c:axId val="518933672"/>
      </c:barChart>
      <c:catAx>
        <c:axId val="51893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33672"/>
        <c:crosses val="autoZero"/>
        <c:auto val="1"/>
        <c:lblAlgn val="ctr"/>
        <c:lblOffset val="100"/>
        <c:noMultiLvlLbl val="0"/>
      </c:catAx>
      <c:valAx>
        <c:axId val="518933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3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32.316372000000001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37200"/>
        <c:axId val="518933280"/>
      </c:barChart>
      <c:catAx>
        <c:axId val="51893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33280"/>
        <c:crosses val="autoZero"/>
        <c:auto val="1"/>
        <c:lblAlgn val="ctr"/>
        <c:lblOffset val="100"/>
        <c:noMultiLvlLbl val="0"/>
      </c:catAx>
      <c:valAx>
        <c:axId val="518933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3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71.462999999999994</c:v>
                </c:pt>
                <c:pt idx="1">
                  <c:v>12.324</c:v>
                </c:pt>
                <c:pt idx="2">
                  <c:v>16.213000000000001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8934064"/>
        <c:axId val="518934456"/>
      </c:barChart>
      <c:catAx>
        <c:axId val="51893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34456"/>
        <c:crosses val="autoZero"/>
        <c:auto val="1"/>
        <c:lblAlgn val="ctr"/>
        <c:lblOffset val="100"/>
        <c:noMultiLvlLbl val="0"/>
      </c:catAx>
      <c:valAx>
        <c:axId val="518934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3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3171.4436000000001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30536"/>
        <c:axId val="518937984"/>
      </c:barChart>
      <c:catAx>
        <c:axId val="518930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37984"/>
        <c:crosses val="autoZero"/>
        <c:auto val="1"/>
        <c:lblAlgn val="ctr"/>
        <c:lblOffset val="100"/>
        <c:noMultiLvlLbl val="0"/>
      </c:catAx>
      <c:valAx>
        <c:axId val="518937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3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88.043564000000003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32888"/>
        <c:axId val="518939552"/>
      </c:barChart>
      <c:catAx>
        <c:axId val="518932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39552"/>
        <c:crosses val="autoZero"/>
        <c:auto val="1"/>
        <c:lblAlgn val="ctr"/>
        <c:lblOffset val="100"/>
        <c:noMultiLvlLbl val="0"/>
      </c:catAx>
      <c:valAx>
        <c:axId val="518939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3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585.99180000000001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30928"/>
        <c:axId val="518939944"/>
      </c:barChart>
      <c:catAx>
        <c:axId val="51893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39944"/>
        <c:crosses val="autoZero"/>
        <c:auto val="1"/>
        <c:lblAlgn val="ctr"/>
        <c:lblOffset val="100"/>
        <c:noMultiLvlLbl val="0"/>
      </c:catAx>
      <c:valAx>
        <c:axId val="518939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3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9.2832120000000007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0224"/>
        <c:axId val="527682576"/>
      </c:barChart>
      <c:catAx>
        <c:axId val="52768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2576"/>
        <c:crosses val="autoZero"/>
        <c:auto val="1"/>
        <c:lblAlgn val="ctr"/>
        <c:lblOffset val="100"/>
        <c:noMultiLvlLbl val="0"/>
      </c:catAx>
      <c:valAx>
        <c:axId val="52768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7393.9309999999996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40728"/>
        <c:axId val="518941120"/>
      </c:barChart>
      <c:catAx>
        <c:axId val="51894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41120"/>
        <c:crosses val="autoZero"/>
        <c:auto val="1"/>
        <c:lblAlgn val="ctr"/>
        <c:lblOffset val="100"/>
        <c:noMultiLvlLbl val="0"/>
      </c:catAx>
      <c:valAx>
        <c:axId val="51894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4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19.879197999999999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31712"/>
        <c:axId val="518932104"/>
      </c:barChart>
      <c:catAx>
        <c:axId val="51893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32104"/>
        <c:crosses val="autoZero"/>
        <c:auto val="1"/>
        <c:lblAlgn val="ctr"/>
        <c:lblOffset val="100"/>
        <c:noMultiLvlLbl val="0"/>
      </c:catAx>
      <c:valAx>
        <c:axId val="51893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3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2.8092755999999999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945824"/>
        <c:axId val="518946216"/>
      </c:barChart>
      <c:catAx>
        <c:axId val="51894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46216"/>
        <c:crosses val="autoZero"/>
        <c:auto val="1"/>
        <c:lblAlgn val="ctr"/>
        <c:lblOffset val="100"/>
        <c:noMultiLvlLbl val="0"/>
      </c:catAx>
      <c:valAx>
        <c:axId val="51894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94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312.97820000000002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1400"/>
        <c:axId val="527682184"/>
      </c:barChart>
      <c:catAx>
        <c:axId val="527681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2184"/>
        <c:crosses val="autoZero"/>
        <c:auto val="1"/>
        <c:lblAlgn val="ctr"/>
        <c:lblOffset val="100"/>
        <c:noMultiLvlLbl val="0"/>
      </c:catAx>
      <c:valAx>
        <c:axId val="527682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1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2.3556335000000002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4928"/>
        <c:axId val="527677088"/>
      </c:barChart>
      <c:catAx>
        <c:axId val="52768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77088"/>
        <c:crosses val="autoZero"/>
        <c:auto val="1"/>
        <c:lblAlgn val="ctr"/>
        <c:lblOffset val="100"/>
        <c:noMultiLvlLbl val="0"/>
      </c:catAx>
      <c:valAx>
        <c:axId val="527677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22.734673000000001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76696"/>
        <c:axId val="527686888"/>
      </c:barChart>
      <c:catAx>
        <c:axId val="52767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6888"/>
        <c:crosses val="autoZero"/>
        <c:auto val="1"/>
        <c:lblAlgn val="ctr"/>
        <c:lblOffset val="100"/>
        <c:noMultiLvlLbl val="0"/>
      </c:catAx>
      <c:valAx>
        <c:axId val="52768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7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2.8092755999999999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7672"/>
        <c:axId val="527675912"/>
      </c:barChart>
      <c:catAx>
        <c:axId val="52768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75912"/>
        <c:crosses val="autoZero"/>
        <c:auto val="1"/>
        <c:lblAlgn val="ctr"/>
        <c:lblOffset val="100"/>
        <c:noMultiLvlLbl val="0"/>
      </c:catAx>
      <c:valAx>
        <c:axId val="52767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942.62616000000003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5136"/>
        <c:axId val="520588664"/>
      </c:barChart>
      <c:catAx>
        <c:axId val="52058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8664"/>
        <c:crosses val="autoZero"/>
        <c:auto val="1"/>
        <c:lblAlgn val="ctr"/>
        <c:lblOffset val="100"/>
        <c:noMultiLvlLbl val="0"/>
      </c:catAx>
      <c:valAx>
        <c:axId val="520588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9.5301589999999994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9056"/>
        <c:axId val="520583960"/>
      </c:barChart>
      <c:catAx>
        <c:axId val="52058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3960"/>
        <c:crosses val="autoZero"/>
        <c:auto val="1"/>
        <c:lblAlgn val="ctr"/>
        <c:lblOffset val="100"/>
        <c:noMultiLvlLbl val="0"/>
      </c:catAx>
      <c:valAx>
        <c:axId val="52058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지혜준, ID : H1900606)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26일 11:35:31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5" t="s">
        <v>55</v>
      </c>
      <c r="B4" s="65"/>
      <c r="C4" s="65"/>
      <c r="D4" s="46"/>
      <c r="E4" s="67" t="s">
        <v>197</v>
      </c>
      <c r="F4" s="68"/>
      <c r="G4" s="68"/>
      <c r="H4" s="69"/>
      <c r="I4" s="46"/>
      <c r="J4" s="67" t="s">
        <v>198</v>
      </c>
      <c r="K4" s="68"/>
      <c r="L4" s="69"/>
      <c r="M4" s="46"/>
      <c r="N4" s="65" t="s">
        <v>199</v>
      </c>
      <c r="O4" s="65"/>
      <c r="P4" s="65"/>
      <c r="Q4" s="65"/>
      <c r="R4" s="65"/>
      <c r="S4" s="65"/>
      <c r="T4" s="46"/>
      <c r="U4" s="65" t="s">
        <v>200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1900</v>
      </c>
      <c r="C6" s="59">
        <f>'DRIs DATA 입력'!C6</f>
        <v>3171.4436000000001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99.448729999999998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33.950180000000003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71.462999999999994</v>
      </c>
      <c r="G8" s="59">
        <f>'DRIs DATA 입력'!G8</f>
        <v>12.324</v>
      </c>
      <c r="H8" s="59">
        <f>'DRIs DATA 입력'!H8</f>
        <v>16.213000000000001</v>
      </c>
      <c r="I8" s="46"/>
      <c r="J8" s="59" t="s">
        <v>215</v>
      </c>
      <c r="K8" s="59">
        <f>'DRIs DATA 입력'!K8</f>
        <v>3.8929999999999998</v>
      </c>
      <c r="L8" s="59">
        <f>'DRIs DATA 입력'!L8</f>
        <v>15.993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5" t="s">
        <v>217</v>
      </c>
      <c r="B14" s="65"/>
      <c r="C14" s="65"/>
      <c r="D14" s="65"/>
      <c r="E14" s="65"/>
      <c r="F14" s="65"/>
      <c r="G14" s="46"/>
      <c r="H14" s="65" t="s">
        <v>218</v>
      </c>
      <c r="I14" s="65"/>
      <c r="J14" s="65"/>
      <c r="K14" s="65"/>
      <c r="L14" s="65"/>
      <c r="M14" s="65"/>
      <c r="N14" s="46"/>
      <c r="O14" s="65" t="s">
        <v>219</v>
      </c>
      <c r="P14" s="65"/>
      <c r="Q14" s="65"/>
      <c r="R14" s="65"/>
      <c r="S14" s="65"/>
      <c r="T14" s="65"/>
      <c r="U14" s="46"/>
      <c r="V14" s="65" t="s">
        <v>220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677.88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32.316372000000001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9.2832120000000007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312.97820000000002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5" t="s">
        <v>223</v>
      </c>
      <c r="B24" s="65"/>
      <c r="C24" s="65"/>
      <c r="D24" s="65"/>
      <c r="E24" s="65"/>
      <c r="F24" s="65"/>
      <c r="G24" s="46"/>
      <c r="H24" s="65" t="s">
        <v>224</v>
      </c>
      <c r="I24" s="65"/>
      <c r="J24" s="65"/>
      <c r="K24" s="65"/>
      <c r="L24" s="65"/>
      <c r="M24" s="65"/>
      <c r="N24" s="46"/>
      <c r="O24" s="65" t="s">
        <v>225</v>
      </c>
      <c r="P24" s="65"/>
      <c r="Q24" s="65"/>
      <c r="R24" s="65"/>
      <c r="S24" s="65"/>
      <c r="T24" s="65"/>
      <c r="U24" s="46"/>
      <c r="V24" s="65" t="s">
        <v>226</v>
      </c>
      <c r="W24" s="65"/>
      <c r="X24" s="65"/>
      <c r="Y24" s="65"/>
      <c r="Z24" s="65"/>
      <c r="AA24" s="65"/>
      <c r="AB24" s="46"/>
      <c r="AC24" s="65" t="s">
        <v>227</v>
      </c>
      <c r="AD24" s="65"/>
      <c r="AE24" s="65"/>
      <c r="AF24" s="65"/>
      <c r="AG24" s="65"/>
      <c r="AH24" s="65"/>
      <c r="AI24" s="46"/>
      <c r="AJ24" s="65" t="s">
        <v>228</v>
      </c>
      <c r="AK24" s="65"/>
      <c r="AL24" s="65"/>
      <c r="AM24" s="65"/>
      <c r="AN24" s="65"/>
      <c r="AO24" s="65"/>
      <c r="AP24" s="46"/>
      <c r="AQ24" s="65" t="s">
        <v>229</v>
      </c>
      <c r="AR24" s="65"/>
      <c r="AS24" s="65"/>
      <c r="AT24" s="65"/>
      <c r="AU24" s="65"/>
      <c r="AV24" s="65"/>
      <c r="AW24" s="46"/>
      <c r="AX24" s="65" t="s">
        <v>230</v>
      </c>
      <c r="AY24" s="65"/>
      <c r="AZ24" s="65"/>
      <c r="BA24" s="65"/>
      <c r="BB24" s="65"/>
      <c r="BC24" s="65"/>
      <c r="BD24" s="46"/>
      <c r="BE24" s="65" t="s">
        <v>231</v>
      </c>
      <c r="BF24" s="65"/>
      <c r="BG24" s="65"/>
      <c r="BH24" s="65"/>
      <c r="BI24" s="65"/>
      <c r="BJ24" s="65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88.043564000000003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2.7521163999999998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2.3556335000000002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22.734673000000001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2.8092755999999999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942.62616000000003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9.5301589999999994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3.8520289999999999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0.50941866999999996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5" t="s">
        <v>234</v>
      </c>
      <c r="B34" s="65"/>
      <c r="C34" s="65"/>
      <c r="D34" s="65"/>
      <c r="E34" s="65"/>
      <c r="F34" s="65"/>
      <c r="G34" s="46"/>
      <c r="H34" s="65" t="s">
        <v>235</v>
      </c>
      <c r="I34" s="65"/>
      <c r="J34" s="65"/>
      <c r="K34" s="65"/>
      <c r="L34" s="65"/>
      <c r="M34" s="65"/>
      <c r="N34" s="46"/>
      <c r="O34" s="65" t="s">
        <v>236</v>
      </c>
      <c r="P34" s="65"/>
      <c r="Q34" s="65"/>
      <c r="R34" s="65"/>
      <c r="S34" s="65"/>
      <c r="T34" s="65"/>
      <c r="U34" s="46"/>
      <c r="V34" s="65" t="s">
        <v>237</v>
      </c>
      <c r="W34" s="65"/>
      <c r="X34" s="65"/>
      <c r="Y34" s="65"/>
      <c r="Z34" s="65"/>
      <c r="AA34" s="65"/>
      <c r="AB34" s="46"/>
      <c r="AC34" s="65" t="s">
        <v>238</v>
      </c>
      <c r="AD34" s="65"/>
      <c r="AE34" s="65"/>
      <c r="AF34" s="65"/>
      <c r="AG34" s="65"/>
      <c r="AH34" s="65"/>
      <c r="AI34" s="46"/>
      <c r="AJ34" s="65" t="s">
        <v>239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585.99180000000001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1724.3630000000001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7393.9309999999996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4191.6836000000003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94.724760000000003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194.24382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 x14ac:dyDescent="0.3">
      <c r="A44" s="65" t="s">
        <v>241</v>
      </c>
      <c r="B44" s="65"/>
      <c r="C44" s="65"/>
      <c r="D44" s="65"/>
      <c r="E44" s="65"/>
      <c r="F44" s="65"/>
      <c r="G44" s="46"/>
      <c r="H44" s="65" t="s">
        <v>242</v>
      </c>
      <c r="I44" s="65"/>
      <c r="J44" s="65"/>
      <c r="K44" s="65"/>
      <c r="L44" s="65"/>
      <c r="M44" s="65"/>
      <c r="N44" s="46"/>
      <c r="O44" s="65" t="s">
        <v>243</v>
      </c>
      <c r="P44" s="65"/>
      <c r="Q44" s="65"/>
      <c r="R44" s="65"/>
      <c r="S44" s="65"/>
      <c r="T44" s="65"/>
      <c r="U44" s="46"/>
      <c r="V44" s="65" t="s">
        <v>244</v>
      </c>
      <c r="W44" s="65"/>
      <c r="X44" s="65"/>
      <c r="Y44" s="65"/>
      <c r="Z44" s="65"/>
      <c r="AA44" s="65"/>
      <c r="AB44" s="46"/>
      <c r="AC44" s="65" t="s">
        <v>245</v>
      </c>
      <c r="AD44" s="65"/>
      <c r="AE44" s="65"/>
      <c r="AF44" s="65"/>
      <c r="AG44" s="65"/>
      <c r="AH44" s="65"/>
      <c r="AI44" s="46"/>
      <c r="AJ44" s="65" t="s">
        <v>246</v>
      </c>
      <c r="AK44" s="65"/>
      <c r="AL44" s="65"/>
      <c r="AM44" s="65"/>
      <c r="AN44" s="65"/>
      <c r="AO44" s="65"/>
      <c r="AP44" s="46"/>
      <c r="AQ44" s="65" t="s">
        <v>247</v>
      </c>
      <c r="AR44" s="65"/>
      <c r="AS44" s="65"/>
      <c r="AT44" s="65"/>
      <c r="AU44" s="65"/>
      <c r="AV44" s="65"/>
      <c r="AW44" s="46"/>
      <c r="AX44" s="65" t="s">
        <v>248</v>
      </c>
      <c r="AY44" s="65"/>
      <c r="AZ44" s="65"/>
      <c r="BA44" s="65"/>
      <c r="BB44" s="65"/>
      <c r="BC44" s="65"/>
      <c r="BD44" s="46"/>
      <c r="BE44" s="65" t="s">
        <v>249</v>
      </c>
      <c r="BF44" s="65"/>
      <c r="BG44" s="65"/>
      <c r="BH44" s="65"/>
      <c r="BI44" s="65"/>
      <c r="BJ44" s="65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19.879197999999999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15.119643999999999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710.85266000000001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0.48772900000000002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3.9151102999999998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281.81903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133.67767000000001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158" t="s">
        <v>276</v>
      </c>
      <c r="B1" s="157" t="s">
        <v>281</v>
      </c>
      <c r="C1" s="157"/>
      <c r="D1" s="157"/>
      <c r="E1" s="157"/>
      <c r="F1" s="157"/>
      <c r="G1" s="158" t="s">
        <v>277</v>
      </c>
      <c r="H1" s="157" t="s">
        <v>282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</row>
    <row r="2" spans="1:68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</row>
    <row r="3" spans="1:68" x14ac:dyDescent="0.3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7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</row>
    <row r="4" spans="1:68" x14ac:dyDescent="0.3">
      <c r="A4" s="65" t="s">
        <v>55</v>
      </c>
      <c r="B4" s="65"/>
      <c r="C4" s="65"/>
      <c r="D4" s="157"/>
      <c r="E4" s="67" t="s">
        <v>197</v>
      </c>
      <c r="F4" s="68"/>
      <c r="G4" s="68"/>
      <c r="H4" s="69"/>
      <c r="I4" s="157"/>
      <c r="J4" s="67" t="s">
        <v>198</v>
      </c>
      <c r="K4" s="68"/>
      <c r="L4" s="69"/>
      <c r="M4" s="157"/>
      <c r="N4" s="65" t="s">
        <v>199</v>
      </c>
      <c r="O4" s="65"/>
      <c r="P4" s="65"/>
      <c r="Q4" s="65"/>
      <c r="R4" s="65"/>
      <c r="S4" s="65"/>
      <c r="T4" s="157"/>
      <c r="U4" s="65" t="s">
        <v>200</v>
      </c>
      <c r="V4" s="65"/>
      <c r="W4" s="65"/>
      <c r="X4" s="65"/>
      <c r="Y4" s="65"/>
      <c r="Z4" s="65"/>
      <c r="AA4" s="157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</row>
    <row r="5" spans="1:68" x14ac:dyDescent="0.3">
      <c r="A5" s="159"/>
      <c r="B5" s="159" t="s">
        <v>201</v>
      </c>
      <c r="C5" s="159" t="s">
        <v>202</v>
      </c>
      <c r="D5" s="157"/>
      <c r="E5" s="159"/>
      <c r="F5" s="159" t="s">
        <v>203</v>
      </c>
      <c r="G5" s="159" t="s">
        <v>204</v>
      </c>
      <c r="H5" s="159" t="s">
        <v>199</v>
      </c>
      <c r="I5" s="157"/>
      <c r="J5" s="159"/>
      <c r="K5" s="159" t="s">
        <v>205</v>
      </c>
      <c r="L5" s="159" t="s">
        <v>206</v>
      </c>
      <c r="M5" s="157"/>
      <c r="N5" s="159"/>
      <c r="O5" s="159" t="s">
        <v>207</v>
      </c>
      <c r="P5" s="159" t="s">
        <v>208</v>
      </c>
      <c r="Q5" s="159" t="s">
        <v>209</v>
      </c>
      <c r="R5" s="159" t="s">
        <v>210</v>
      </c>
      <c r="S5" s="159" t="s">
        <v>202</v>
      </c>
      <c r="T5" s="157"/>
      <c r="U5" s="159"/>
      <c r="V5" s="159" t="s">
        <v>207</v>
      </c>
      <c r="W5" s="159" t="s">
        <v>208</v>
      </c>
      <c r="X5" s="159" t="s">
        <v>209</v>
      </c>
      <c r="Y5" s="159" t="s">
        <v>210</v>
      </c>
      <c r="Z5" s="159" t="s">
        <v>202</v>
      </c>
      <c r="AA5" s="157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</row>
    <row r="6" spans="1:68" x14ac:dyDescent="0.3">
      <c r="A6" s="159" t="s">
        <v>55</v>
      </c>
      <c r="B6" s="159">
        <v>1900</v>
      </c>
      <c r="C6" s="159">
        <v>3171.4436000000001</v>
      </c>
      <c r="D6" s="157"/>
      <c r="E6" s="159" t="s">
        <v>211</v>
      </c>
      <c r="F6" s="159">
        <v>55</v>
      </c>
      <c r="G6" s="159">
        <v>15</v>
      </c>
      <c r="H6" s="159">
        <v>7</v>
      </c>
      <c r="I6" s="157"/>
      <c r="J6" s="159" t="s">
        <v>211</v>
      </c>
      <c r="K6" s="159">
        <v>0.1</v>
      </c>
      <c r="L6" s="159">
        <v>4</v>
      </c>
      <c r="M6" s="157"/>
      <c r="N6" s="159" t="s">
        <v>212</v>
      </c>
      <c r="O6" s="159">
        <v>40</v>
      </c>
      <c r="P6" s="159">
        <v>50</v>
      </c>
      <c r="Q6" s="159">
        <v>0</v>
      </c>
      <c r="R6" s="159">
        <v>0</v>
      </c>
      <c r="S6" s="159">
        <v>99.448729999999998</v>
      </c>
      <c r="T6" s="157"/>
      <c r="U6" s="159" t="s">
        <v>213</v>
      </c>
      <c r="V6" s="159">
        <v>0</v>
      </c>
      <c r="W6" s="159">
        <v>0</v>
      </c>
      <c r="X6" s="159">
        <v>20</v>
      </c>
      <c r="Y6" s="159">
        <v>0</v>
      </c>
      <c r="Z6" s="159">
        <v>33.950180000000003</v>
      </c>
      <c r="AA6" s="157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</row>
    <row r="7" spans="1:68" x14ac:dyDescent="0.3">
      <c r="A7" s="157"/>
      <c r="B7" s="157"/>
      <c r="C7" s="157"/>
      <c r="D7" s="157"/>
      <c r="E7" s="159" t="s">
        <v>214</v>
      </c>
      <c r="F7" s="159">
        <v>65</v>
      </c>
      <c r="G7" s="159">
        <v>30</v>
      </c>
      <c r="H7" s="159">
        <v>20</v>
      </c>
      <c r="I7" s="157"/>
      <c r="J7" s="159" t="s">
        <v>214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</row>
    <row r="8" spans="1:68" x14ac:dyDescent="0.3">
      <c r="A8" s="157"/>
      <c r="B8" s="157"/>
      <c r="C8" s="157"/>
      <c r="D8" s="157"/>
      <c r="E8" s="159" t="s">
        <v>215</v>
      </c>
      <c r="F8" s="159">
        <v>71.462999999999994</v>
      </c>
      <c r="G8" s="159">
        <v>12.324</v>
      </c>
      <c r="H8" s="159">
        <v>16.213000000000001</v>
      </c>
      <c r="I8" s="157"/>
      <c r="J8" s="159" t="s">
        <v>215</v>
      </c>
      <c r="K8" s="159">
        <v>3.8929999999999998</v>
      </c>
      <c r="L8" s="159">
        <v>15.993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</row>
    <row r="9" spans="1:68" x14ac:dyDescent="0.3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</row>
    <row r="10" spans="1:68" x14ac:dyDescent="0.3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</row>
    <row r="11" spans="1:68" x14ac:dyDescent="0.3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</row>
    <row r="12" spans="1:68" x14ac:dyDescent="0.3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</row>
    <row r="13" spans="1:68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</row>
    <row r="14" spans="1:68" x14ac:dyDescent="0.3">
      <c r="A14" s="65" t="s">
        <v>217</v>
      </c>
      <c r="B14" s="65"/>
      <c r="C14" s="65"/>
      <c r="D14" s="65"/>
      <c r="E14" s="65"/>
      <c r="F14" s="65"/>
      <c r="G14" s="157"/>
      <c r="H14" s="65" t="s">
        <v>218</v>
      </c>
      <c r="I14" s="65"/>
      <c r="J14" s="65"/>
      <c r="K14" s="65"/>
      <c r="L14" s="65"/>
      <c r="M14" s="65"/>
      <c r="N14" s="157"/>
      <c r="O14" s="65" t="s">
        <v>219</v>
      </c>
      <c r="P14" s="65"/>
      <c r="Q14" s="65"/>
      <c r="R14" s="65"/>
      <c r="S14" s="65"/>
      <c r="T14" s="65"/>
      <c r="U14" s="157"/>
      <c r="V14" s="65" t="s">
        <v>220</v>
      </c>
      <c r="W14" s="65"/>
      <c r="X14" s="65"/>
      <c r="Y14" s="65"/>
      <c r="Z14" s="65"/>
      <c r="AA14" s="65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</row>
    <row r="15" spans="1:68" x14ac:dyDescent="0.3">
      <c r="A15" s="159"/>
      <c r="B15" s="159" t="s">
        <v>207</v>
      </c>
      <c r="C15" s="159" t="s">
        <v>208</v>
      </c>
      <c r="D15" s="159" t="s">
        <v>209</v>
      </c>
      <c r="E15" s="159" t="s">
        <v>210</v>
      </c>
      <c r="F15" s="159" t="s">
        <v>202</v>
      </c>
      <c r="G15" s="157"/>
      <c r="H15" s="159"/>
      <c r="I15" s="159" t="s">
        <v>207</v>
      </c>
      <c r="J15" s="159" t="s">
        <v>208</v>
      </c>
      <c r="K15" s="159" t="s">
        <v>209</v>
      </c>
      <c r="L15" s="159" t="s">
        <v>210</v>
      </c>
      <c r="M15" s="159" t="s">
        <v>202</v>
      </c>
      <c r="N15" s="157"/>
      <c r="O15" s="159"/>
      <c r="P15" s="159" t="s">
        <v>207</v>
      </c>
      <c r="Q15" s="159" t="s">
        <v>208</v>
      </c>
      <c r="R15" s="159" t="s">
        <v>209</v>
      </c>
      <c r="S15" s="159" t="s">
        <v>210</v>
      </c>
      <c r="T15" s="159" t="s">
        <v>202</v>
      </c>
      <c r="U15" s="157"/>
      <c r="V15" s="159"/>
      <c r="W15" s="159" t="s">
        <v>207</v>
      </c>
      <c r="X15" s="159" t="s">
        <v>208</v>
      </c>
      <c r="Y15" s="159" t="s">
        <v>209</v>
      </c>
      <c r="Z15" s="159" t="s">
        <v>210</v>
      </c>
      <c r="AA15" s="159" t="s">
        <v>202</v>
      </c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</row>
    <row r="16" spans="1:68" x14ac:dyDescent="0.3">
      <c r="A16" s="159" t="s">
        <v>221</v>
      </c>
      <c r="B16" s="159">
        <v>450</v>
      </c>
      <c r="C16" s="159">
        <v>650</v>
      </c>
      <c r="D16" s="159">
        <v>0</v>
      </c>
      <c r="E16" s="159">
        <v>3000</v>
      </c>
      <c r="F16" s="159">
        <v>677.88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32.316372000000001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9.2832120000000007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312.97820000000002</v>
      </c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</row>
    <row r="17" spans="1:68" x14ac:dyDescent="0.3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</row>
    <row r="18" spans="1:68" x14ac:dyDescent="0.3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</row>
    <row r="19" spans="1:68" x14ac:dyDescent="0.3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</row>
    <row r="20" spans="1:68" x14ac:dyDescent="0.3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</row>
    <row r="21" spans="1:68" x14ac:dyDescent="0.3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</row>
    <row r="22" spans="1:68" x14ac:dyDescent="0.3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</row>
    <row r="23" spans="1:68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3"/>
      <c r="BL23" s="63"/>
      <c r="BM23" s="63"/>
      <c r="BN23" s="63"/>
      <c r="BO23" s="63"/>
      <c r="BP23" s="63"/>
    </row>
    <row r="24" spans="1:68" x14ac:dyDescent="0.3">
      <c r="A24" s="65" t="s">
        <v>223</v>
      </c>
      <c r="B24" s="65"/>
      <c r="C24" s="65"/>
      <c r="D24" s="65"/>
      <c r="E24" s="65"/>
      <c r="F24" s="65"/>
      <c r="G24" s="157"/>
      <c r="H24" s="65" t="s">
        <v>224</v>
      </c>
      <c r="I24" s="65"/>
      <c r="J24" s="65"/>
      <c r="K24" s="65"/>
      <c r="L24" s="65"/>
      <c r="M24" s="65"/>
      <c r="N24" s="157"/>
      <c r="O24" s="65" t="s">
        <v>225</v>
      </c>
      <c r="P24" s="65"/>
      <c r="Q24" s="65"/>
      <c r="R24" s="65"/>
      <c r="S24" s="65"/>
      <c r="T24" s="65"/>
      <c r="U24" s="157"/>
      <c r="V24" s="65" t="s">
        <v>226</v>
      </c>
      <c r="W24" s="65"/>
      <c r="X24" s="65"/>
      <c r="Y24" s="65"/>
      <c r="Z24" s="65"/>
      <c r="AA24" s="65"/>
      <c r="AB24" s="157"/>
      <c r="AC24" s="65" t="s">
        <v>227</v>
      </c>
      <c r="AD24" s="65"/>
      <c r="AE24" s="65"/>
      <c r="AF24" s="65"/>
      <c r="AG24" s="65"/>
      <c r="AH24" s="65"/>
      <c r="AI24" s="157"/>
      <c r="AJ24" s="65" t="s">
        <v>228</v>
      </c>
      <c r="AK24" s="65"/>
      <c r="AL24" s="65"/>
      <c r="AM24" s="65"/>
      <c r="AN24" s="65"/>
      <c r="AO24" s="65"/>
      <c r="AP24" s="157"/>
      <c r="AQ24" s="65" t="s">
        <v>229</v>
      </c>
      <c r="AR24" s="65"/>
      <c r="AS24" s="65"/>
      <c r="AT24" s="65"/>
      <c r="AU24" s="65"/>
      <c r="AV24" s="65"/>
      <c r="AW24" s="157"/>
      <c r="AX24" s="65" t="s">
        <v>230</v>
      </c>
      <c r="AY24" s="65"/>
      <c r="AZ24" s="65"/>
      <c r="BA24" s="65"/>
      <c r="BB24" s="65"/>
      <c r="BC24" s="65"/>
      <c r="BD24" s="157"/>
      <c r="BE24" s="65" t="s">
        <v>231</v>
      </c>
      <c r="BF24" s="65"/>
      <c r="BG24" s="65"/>
      <c r="BH24" s="65"/>
      <c r="BI24" s="65"/>
      <c r="BJ24" s="65"/>
      <c r="BK24" s="63"/>
      <c r="BL24" s="63"/>
      <c r="BM24" s="63"/>
      <c r="BN24" s="63"/>
      <c r="BO24" s="63"/>
      <c r="BP24" s="63"/>
    </row>
    <row r="25" spans="1:68" x14ac:dyDescent="0.3">
      <c r="A25" s="159"/>
      <c r="B25" s="159" t="s">
        <v>207</v>
      </c>
      <c r="C25" s="159" t="s">
        <v>208</v>
      </c>
      <c r="D25" s="159" t="s">
        <v>209</v>
      </c>
      <c r="E25" s="159" t="s">
        <v>210</v>
      </c>
      <c r="F25" s="159" t="s">
        <v>202</v>
      </c>
      <c r="G25" s="157"/>
      <c r="H25" s="159"/>
      <c r="I25" s="159" t="s">
        <v>207</v>
      </c>
      <c r="J25" s="159" t="s">
        <v>208</v>
      </c>
      <c r="K25" s="159" t="s">
        <v>209</v>
      </c>
      <c r="L25" s="159" t="s">
        <v>210</v>
      </c>
      <c r="M25" s="159" t="s">
        <v>202</v>
      </c>
      <c r="N25" s="157"/>
      <c r="O25" s="159"/>
      <c r="P25" s="159" t="s">
        <v>207</v>
      </c>
      <c r="Q25" s="159" t="s">
        <v>208</v>
      </c>
      <c r="R25" s="159" t="s">
        <v>209</v>
      </c>
      <c r="S25" s="159" t="s">
        <v>210</v>
      </c>
      <c r="T25" s="159" t="s">
        <v>202</v>
      </c>
      <c r="U25" s="157"/>
      <c r="V25" s="159"/>
      <c r="W25" s="159" t="s">
        <v>207</v>
      </c>
      <c r="X25" s="159" t="s">
        <v>208</v>
      </c>
      <c r="Y25" s="159" t="s">
        <v>209</v>
      </c>
      <c r="Z25" s="159" t="s">
        <v>210</v>
      </c>
      <c r="AA25" s="159" t="s">
        <v>202</v>
      </c>
      <c r="AB25" s="157"/>
      <c r="AC25" s="159"/>
      <c r="AD25" s="159" t="s">
        <v>207</v>
      </c>
      <c r="AE25" s="159" t="s">
        <v>208</v>
      </c>
      <c r="AF25" s="159" t="s">
        <v>209</v>
      </c>
      <c r="AG25" s="159" t="s">
        <v>210</v>
      </c>
      <c r="AH25" s="159" t="s">
        <v>202</v>
      </c>
      <c r="AI25" s="157"/>
      <c r="AJ25" s="159"/>
      <c r="AK25" s="159" t="s">
        <v>207</v>
      </c>
      <c r="AL25" s="159" t="s">
        <v>208</v>
      </c>
      <c r="AM25" s="159" t="s">
        <v>209</v>
      </c>
      <c r="AN25" s="159" t="s">
        <v>210</v>
      </c>
      <c r="AO25" s="159" t="s">
        <v>202</v>
      </c>
      <c r="AP25" s="157"/>
      <c r="AQ25" s="159"/>
      <c r="AR25" s="159" t="s">
        <v>207</v>
      </c>
      <c r="AS25" s="159" t="s">
        <v>208</v>
      </c>
      <c r="AT25" s="159" t="s">
        <v>209</v>
      </c>
      <c r="AU25" s="159" t="s">
        <v>210</v>
      </c>
      <c r="AV25" s="159" t="s">
        <v>202</v>
      </c>
      <c r="AW25" s="157"/>
      <c r="AX25" s="159"/>
      <c r="AY25" s="159" t="s">
        <v>207</v>
      </c>
      <c r="AZ25" s="159" t="s">
        <v>208</v>
      </c>
      <c r="BA25" s="159" t="s">
        <v>209</v>
      </c>
      <c r="BB25" s="159" t="s">
        <v>210</v>
      </c>
      <c r="BC25" s="159" t="s">
        <v>202</v>
      </c>
      <c r="BD25" s="157"/>
      <c r="BE25" s="159"/>
      <c r="BF25" s="159" t="s">
        <v>207</v>
      </c>
      <c r="BG25" s="159" t="s">
        <v>208</v>
      </c>
      <c r="BH25" s="159" t="s">
        <v>209</v>
      </c>
      <c r="BI25" s="159" t="s">
        <v>210</v>
      </c>
      <c r="BJ25" s="159" t="s">
        <v>202</v>
      </c>
      <c r="BK25" s="63"/>
      <c r="BL25" s="63"/>
      <c r="BM25" s="63"/>
      <c r="BN25" s="63"/>
      <c r="BO25" s="63"/>
      <c r="BP25" s="63"/>
    </row>
    <row r="26" spans="1:68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88.043564000000003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2.7521163999999998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2.3556335000000002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22.734673000000001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2.8092755999999999</v>
      </c>
      <c r="AI26" s="157"/>
      <c r="AJ26" s="159" t="s">
        <v>232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942.62616000000003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9.5301589999999994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3.8520289999999999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0.50941866999999996</v>
      </c>
      <c r="BK26" s="63"/>
      <c r="BL26" s="63"/>
      <c r="BM26" s="63"/>
      <c r="BN26" s="63"/>
      <c r="BO26" s="63"/>
      <c r="BP26" s="63"/>
    </row>
    <row r="27" spans="1:68" x14ac:dyDescent="0.3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</row>
    <row r="28" spans="1:68" x14ac:dyDescent="0.3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</row>
    <row r="29" spans="1:68" x14ac:dyDescent="0.3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</row>
    <row r="30" spans="1:68" x14ac:dyDescent="0.3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</row>
    <row r="31" spans="1:68" x14ac:dyDescent="0.3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</row>
    <row r="32" spans="1:68" x14ac:dyDescent="0.3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1"/>
      <c r="BL33" s="161"/>
      <c r="BM33" s="161"/>
      <c r="BN33" s="161"/>
      <c r="BO33" s="161"/>
      <c r="BP33" s="161"/>
    </row>
    <row r="34" spans="1:68" x14ac:dyDescent="0.3">
      <c r="A34" s="65" t="s">
        <v>234</v>
      </c>
      <c r="B34" s="65"/>
      <c r="C34" s="65"/>
      <c r="D34" s="65"/>
      <c r="E34" s="65"/>
      <c r="F34" s="65"/>
      <c r="G34" s="157"/>
      <c r="H34" s="65" t="s">
        <v>235</v>
      </c>
      <c r="I34" s="65"/>
      <c r="J34" s="65"/>
      <c r="K34" s="65"/>
      <c r="L34" s="65"/>
      <c r="M34" s="65"/>
      <c r="N34" s="157"/>
      <c r="O34" s="65" t="s">
        <v>236</v>
      </c>
      <c r="P34" s="65"/>
      <c r="Q34" s="65"/>
      <c r="R34" s="65"/>
      <c r="S34" s="65"/>
      <c r="T34" s="65"/>
      <c r="U34" s="157"/>
      <c r="V34" s="65" t="s">
        <v>237</v>
      </c>
      <c r="W34" s="65"/>
      <c r="X34" s="65"/>
      <c r="Y34" s="65"/>
      <c r="Z34" s="65"/>
      <c r="AA34" s="65"/>
      <c r="AB34" s="157"/>
      <c r="AC34" s="65" t="s">
        <v>238</v>
      </c>
      <c r="AD34" s="65"/>
      <c r="AE34" s="65"/>
      <c r="AF34" s="65"/>
      <c r="AG34" s="65"/>
      <c r="AH34" s="65"/>
      <c r="AI34" s="157"/>
      <c r="AJ34" s="65" t="s">
        <v>239</v>
      </c>
      <c r="AK34" s="65"/>
      <c r="AL34" s="65"/>
      <c r="AM34" s="65"/>
      <c r="AN34" s="65"/>
      <c r="AO34" s="65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</row>
    <row r="35" spans="1:68" x14ac:dyDescent="0.3">
      <c r="A35" s="159"/>
      <c r="B35" s="159" t="s">
        <v>207</v>
      </c>
      <c r="C35" s="159" t="s">
        <v>208</v>
      </c>
      <c r="D35" s="159" t="s">
        <v>209</v>
      </c>
      <c r="E35" s="159" t="s">
        <v>210</v>
      </c>
      <c r="F35" s="159" t="s">
        <v>202</v>
      </c>
      <c r="G35" s="157"/>
      <c r="H35" s="159"/>
      <c r="I35" s="159" t="s">
        <v>207</v>
      </c>
      <c r="J35" s="159" t="s">
        <v>208</v>
      </c>
      <c r="K35" s="159" t="s">
        <v>209</v>
      </c>
      <c r="L35" s="159" t="s">
        <v>210</v>
      </c>
      <c r="M35" s="159" t="s">
        <v>202</v>
      </c>
      <c r="N35" s="157"/>
      <c r="O35" s="159"/>
      <c r="P35" s="159" t="s">
        <v>207</v>
      </c>
      <c r="Q35" s="159" t="s">
        <v>208</v>
      </c>
      <c r="R35" s="159" t="s">
        <v>209</v>
      </c>
      <c r="S35" s="159" t="s">
        <v>210</v>
      </c>
      <c r="T35" s="159" t="s">
        <v>202</v>
      </c>
      <c r="U35" s="157"/>
      <c r="V35" s="159"/>
      <c r="W35" s="159" t="s">
        <v>207</v>
      </c>
      <c r="X35" s="159" t="s">
        <v>208</v>
      </c>
      <c r="Y35" s="159" t="s">
        <v>209</v>
      </c>
      <c r="Z35" s="159" t="s">
        <v>210</v>
      </c>
      <c r="AA35" s="159" t="s">
        <v>202</v>
      </c>
      <c r="AB35" s="157"/>
      <c r="AC35" s="159"/>
      <c r="AD35" s="159" t="s">
        <v>207</v>
      </c>
      <c r="AE35" s="159" t="s">
        <v>208</v>
      </c>
      <c r="AF35" s="159" t="s">
        <v>209</v>
      </c>
      <c r="AG35" s="159" t="s">
        <v>210</v>
      </c>
      <c r="AH35" s="159" t="s">
        <v>202</v>
      </c>
      <c r="AI35" s="157"/>
      <c r="AJ35" s="159"/>
      <c r="AK35" s="159" t="s">
        <v>207</v>
      </c>
      <c r="AL35" s="159" t="s">
        <v>208</v>
      </c>
      <c r="AM35" s="159" t="s">
        <v>209</v>
      </c>
      <c r="AN35" s="159" t="s">
        <v>210</v>
      </c>
      <c r="AO35" s="159" t="s">
        <v>202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</row>
    <row r="36" spans="1:68" x14ac:dyDescent="0.3">
      <c r="A36" s="159" t="s">
        <v>17</v>
      </c>
      <c r="B36" s="159">
        <v>510</v>
      </c>
      <c r="C36" s="159">
        <v>700</v>
      </c>
      <c r="D36" s="159">
        <v>0</v>
      </c>
      <c r="E36" s="159">
        <v>2500</v>
      </c>
      <c r="F36" s="159">
        <v>585.99180000000001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1724.3630000000001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7393.9309999999996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4191.6836000000003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94.724760000000003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194.24382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</row>
    <row r="37" spans="1:68" x14ac:dyDescent="0.3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</row>
    <row r="38" spans="1:68" x14ac:dyDescent="0.3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</row>
    <row r="39" spans="1:68" x14ac:dyDescent="0.3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</row>
    <row r="40" spans="1:68" x14ac:dyDescent="0.3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</row>
    <row r="41" spans="1:68" x14ac:dyDescent="0.3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</row>
    <row r="42" spans="1:68" x14ac:dyDescent="0.3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157"/>
      <c r="BL43" s="157"/>
      <c r="BM43" s="157"/>
      <c r="BN43" s="157"/>
      <c r="BO43" s="157"/>
      <c r="BP43" s="157"/>
    </row>
    <row r="44" spans="1:68" x14ac:dyDescent="0.3">
      <c r="A44" s="65" t="s">
        <v>241</v>
      </c>
      <c r="B44" s="65"/>
      <c r="C44" s="65"/>
      <c r="D44" s="65"/>
      <c r="E44" s="65"/>
      <c r="F44" s="65"/>
      <c r="G44" s="157"/>
      <c r="H44" s="65" t="s">
        <v>242</v>
      </c>
      <c r="I44" s="65"/>
      <c r="J44" s="65"/>
      <c r="K44" s="65"/>
      <c r="L44" s="65"/>
      <c r="M44" s="65"/>
      <c r="N44" s="157"/>
      <c r="O44" s="65" t="s">
        <v>243</v>
      </c>
      <c r="P44" s="65"/>
      <c r="Q44" s="65"/>
      <c r="R44" s="65"/>
      <c r="S44" s="65"/>
      <c r="T44" s="65"/>
      <c r="U44" s="157"/>
      <c r="V44" s="65" t="s">
        <v>244</v>
      </c>
      <c r="W44" s="65"/>
      <c r="X44" s="65"/>
      <c r="Y44" s="65"/>
      <c r="Z44" s="65"/>
      <c r="AA44" s="65"/>
      <c r="AB44" s="157"/>
      <c r="AC44" s="65" t="s">
        <v>245</v>
      </c>
      <c r="AD44" s="65"/>
      <c r="AE44" s="65"/>
      <c r="AF44" s="65"/>
      <c r="AG44" s="65"/>
      <c r="AH44" s="65"/>
      <c r="AI44" s="157"/>
      <c r="AJ44" s="65" t="s">
        <v>246</v>
      </c>
      <c r="AK44" s="65"/>
      <c r="AL44" s="65"/>
      <c r="AM44" s="65"/>
      <c r="AN44" s="65"/>
      <c r="AO44" s="65"/>
      <c r="AP44" s="157"/>
      <c r="AQ44" s="65" t="s">
        <v>247</v>
      </c>
      <c r="AR44" s="65"/>
      <c r="AS44" s="65"/>
      <c r="AT44" s="65"/>
      <c r="AU44" s="65"/>
      <c r="AV44" s="65"/>
      <c r="AW44" s="157"/>
      <c r="AX44" s="65" t="s">
        <v>248</v>
      </c>
      <c r="AY44" s="65"/>
      <c r="AZ44" s="65"/>
      <c r="BA44" s="65"/>
      <c r="BB44" s="65"/>
      <c r="BC44" s="65"/>
      <c r="BD44" s="157"/>
      <c r="BE44" s="65" t="s">
        <v>249</v>
      </c>
      <c r="BF44" s="65"/>
      <c r="BG44" s="65"/>
      <c r="BH44" s="65"/>
      <c r="BI44" s="65"/>
      <c r="BJ44" s="65"/>
      <c r="BK44" s="157"/>
      <c r="BL44" s="157"/>
      <c r="BM44" s="157"/>
      <c r="BN44" s="157"/>
      <c r="BO44" s="157"/>
      <c r="BP44" s="157"/>
    </row>
    <row r="45" spans="1:68" x14ac:dyDescent="0.3">
      <c r="A45" s="159"/>
      <c r="B45" s="159" t="s">
        <v>207</v>
      </c>
      <c r="C45" s="159" t="s">
        <v>208</v>
      </c>
      <c r="D45" s="159" t="s">
        <v>209</v>
      </c>
      <c r="E45" s="159" t="s">
        <v>210</v>
      </c>
      <c r="F45" s="159" t="s">
        <v>202</v>
      </c>
      <c r="G45" s="157"/>
      <c r="H45" s="159"/>
      <c r="I45" s="159" t="s">
        <v>207</v>
      </c>
      <c r="J45" s="159" t="s">
        <v>208</v>
      </c>
      <c r="K45" s="159" t="s">
        <v>209</v>
      </c>
      <c r="L45" s="159" t="s">
        <v>210</v>
      </c>
      <c r="M45" s="159" t="s">
        <v>202</v>
      </c>
      <c r="N45" s="157"/>
      <c r="O45" s="159"/>
      <c r="P45" s="159" t="s">
        <v>207</v>
      </c>
      <c r="Q45" s="159" t="s">
        <v>208</v>
      </c>
      <c r="R45" s="159" t="s">
        <v>209</v>
      </c>
      <c r="S45" s="159" t="s">
        <v>210</v>
      </c>
      <c r="T45" s="159" t="s">
        <v>202</v>
      </c>
      <c r="U45" s="157"/>
      <c r="V45" s="159"/>
      <c r="W45" s="159" t="s">
        <v>207</v>
      </c>
      <c r="X45" s="159" t="s">
        <v>208</v>
      </c>
      <c r="Y45" s="159" t="s">
        <v>209</v>
      </c>
      <c r="Z45" s="159" t="s">
        <v>210</v>
      </c>
      <c r="AA45" s="159" t="s">
        <v>202</v>
      </c>
      <c r="AB45" s="157"/>
      <c r="AC45" s="159"/>
      <c r="AD45" s="159" t="s">
        <v>207</v>
      </c>
      <c r="AE45" s="159" t="s">
        <v>208</v>
      </c>
      <c r="AF45" s="159" t="s">
        <v>209</v>
      </c>
      <c r="AG45" s="159" t="s">
        <v>210</v>
      </c>
      <c r="AH45" s="159" t="s">
        <v>202</v>
      </c>
      <c r="AI45" s="157"/>
      <c r="AJ45" s="159"/>
      <c r="AK45" s="159" t="s">
        <v>207</v>
      </c>
      <c r="AL45" s="159" t="s">
        <v>208</v>
      </c>
      <c r="AM45" s="159" t="s">
        <v>209</v>
      </c>
      <c r="AN45" s="159" t="s">
        <v>210</v>
      </c>
      <c r="AO45" s="159" t="s">
        <v>202</v>
      </c>
      <c r="AP45" s="157"/>
      <c r="AQ45" s="159"/>
      <c r="AR45" s="159" t="s">
        <v>207</v>
      </c>
      <c r="AS45" s="159" t="s">
        <v>208</v>
      </c>
      <c r="AT45" s="159" t="s">
        <v>209</v>
      </c>
      <c r="AU45" s="159" t="s">
        <v>210</v>
      </c>
      <c r="AV45" s="159" t="s">
        <v>202</v>
      </c>
      <c r="AW45" s="157"/>
      <c r="AX45" s="159"/>
      <c r="AY45" s="159" t="s">
        <v>207</v>
      </c>
      <c r="AZ45" s="159" t="s">
        <v>208</v>
      </c>
      <c r="BA45" s="159" t="s">
        <v>209</v>
      </c>
      <c r="BB45" s="159" t="s">
        <v>210</v>
      </c>
      <c r="BC45" s="159" t="s">
        <v>202</v>
      </c>
      <c r="BD45" s="157"/>
      <c r="BE45" s="159"/>
      <c r="BF45" s="159" t="s">
        <v>207</v>
      </c>
      <c r="BG45" s="159" t="s">
        <v>208</v>
      </c>
      <c r="BH45" s="159" t="s">
        <v>209</v>
      </c>
      <c r="BI45" s="159" t="s">
        <v>210</v>
      </c>
      <c r="BJ45" s="159" t="s">
        <v>202</v>
      </c>
      <c r="BK45" s="157"/>
      <c r="BL45" s="157"/>
      <c r="BM45" s="157"/>
      <c r="BN45" s="157"/>
      <c r="BO45" s="157"/>
      <c r="BP45" s="157"/>
    </row>
    <row r="46" spans="1:68" x14ac:dyDescent="0.3">
      <c r="A46" s="159" t="s">
        <v>23</v>
      </c>
      <c r="B46" s="159">
        <v>11</v>
      </c>
      <c r="C46" s="159">
        <v>14</v>
      </c>
      <c r="D46" s="159">
        <v>0</v>
      </c>
      <c r="E46" s="159">
        <v>45</v>
      </c>
      <c r="F46" s="159">
        <v>19.879197999999999</v>
      </c>
      <c r="G46" s="157"/>
      <c r="H46" s="159" t="s">
        <v>24</v>
      </c>
      <c r="I46" s="159">
        <v>7</v>
      </c>
      <c r="J46" s="159">
        <v>8</v>
      </c>
      <c r="K46" s="159">
        <v>0</v>
      </c>
      <c r="L46" s="159">
        <v>35</v>
      </c>
      <c r="M46" s="159">
        <v>15.119643999999999</v>
      </c>
      <c r="N46" s="157"/>
      <c r="O46" s="159" t="s">
        <v>250</v>
      </c>
      <c r="P46" s="159">
        <v>600</v>
      </c>
      <c r="Q46" s="159">
        <v>800</v>
      </c>
      <c r="R46" s="159">
        <v>0</v>
      </c>
      <c r="S46" s="159">
        <v>10000</v>
      </c>
      <c r="T46" s="159">
        <v>710.85266000000001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0.48772900000000002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3.9151102999999998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281.81903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133.67767000000001</v>
      </c>
      <c r="AW46" s="157"/>
      <c r="AX46" s="159" t="s">
        <v>251</v>
      </c>
      <c r="AY46" s="159"/>
      <c r="AZ46" s="159"/>
      <c r="BA46" s="159"/>
      <c r="BB46" s="159"/>
      <c r="BC46" s="159"/>
      <c r="BD46" s="157"/>
      <c r="BE46" s="159" t="s">
        <v>252</v>
      </c>
      <c r="BF46" s="159"/>
      <c r="BG46" s="159"/>
      <c r="BH46" s="159"/>
      <c r="BI46" s="159"/>
      <c r="BJ46" s="159"/>
      <c r="BK46" s="157"/>
      <c r="BL46" s="157"/>
      <c r="BM46" s="157"/>
      <c r="BN46" s="157"/>
      <c r="BO46" s="157"/>
      <c r="BP46" s="157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E4:H4"/>
    <mergeCell ref="N4:S4"/>
    <mergeCell ref="J4:L4"/>
    <mergeCell ref="A14:F14"/>
    <mergeCell ref="H14:M14"/>
    <mergeCell ref="O14:T14"/>
    <mergeCell ref="AJ34:AO34"/>
    <mergeCell ref="A33:AO33"/>
    <mergeCell ref="A34:F34"/>
    <mergeCell ref="H34:M34"/>
    <mergeCell ref="O34:T34"/>
    <mergeCell ref="V34:AA34"/>
    <mergeCell ref="A23:BJ23"/>
    <mergeCell ref="A3:Z3"/>
    <mergeCell ref="U4:Z4"/>
    <mergeCell ref="A4:C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 x14ac:dyDescent="0.3">
      <c r="A2" s="62" t="s">
        <v>278</v>
      </c>
      <c r="B2" s="62" t="s">
        <v>279</v>
      </c>
      <c r="C2" s="62" t="s">
        <v>280</v>
      </c>
      <c r="D2" s="62">
        <v>35</v>
      </c>
      <c r="E2" s="62">
        <v>3171.4436000000001</v>
      </c>
      <c r="F2" s="62">
        <v>438.34863000000001</v>
      </c>
      <c r="G2" s="62">
        <v>75.593909999999994</v>
      </c>
      <c r="H2" s="62">
        <v>43.523240000000001</v>
      </c>
      <c r="I2" s="62">
        <v>32.07067</v>
      </c>
      <c r="J2" s="62">
        <v>99.448729999999998</v>
      </c>
      <c r="K2" s="62">
        <v>55.158850000000001</v>
      </c>
      <c r="L2" s="62">
        <v>44.289883000000003</v>
      </c>
      <c r="M2" s="62">
        <v>33.950180000000003</v>
      </c>
      <c r="N2" s="62">
        <v>3.2495943999999999</v>
      </c>
      <c r="O2" s="62">
        <v>15.604388</v>
      </c>
      <c r="P2" s="62">
        <v>1909.4395</v>
      </c>
      <c r="Q2" s="62">
        <v>33.745246999999999</v>
      </c>
      <c r="R2" s="62">
        <v>677.88</v>
      </c>
      <c r="S2" s="62">
        <v>125.07513400000001</v>
      </c>
      <c r="T2" s="62">
        <v>6633.6589999999997</v>
      </c>
      <c r="U2" s="62">
        <v>9.2832120000000007</v>
      </c>
      <c r="V2" s="62">
        <v>32.316372000000001</v>
      </c>
      <c r="W2" s="62">
        <v>312.97820000000002</v>
      </c>
      <c r="X2" s="62">
        <v>88.043564000000003</v>
      </c>
      <c r="Y2" s="62">
        <v>2.7521163999999998</v>
      </c>
      <c r="Z2" s="62">
        <v>2.3556335000000002</v>
      </c>
      <c r="AA2" s="62">
        <v>22.734673000000001</v>
      </c>
      <c r="AB2" s="62">
        <v>2.8092755999999999</v>
      </c>
      <c r="AC2" s="62">
        <v>942.62616000000003</v>
      </c>
      <c r="AD2" s="62">
        <v>9.5301589999999994</v>
      </c>
      <c r="AE2" s="62">
        <v>3.8520289999999999</v>
      </c>
      <c r="AF2" s="62">
        <v>0.50941866999999996</v>
      </c>
      <c r="AG2" s="62">
        <v>585.99180000000001</v>
      </c>
      <c r="AH2" s="62">
        <v>409.6497</v>
      </c>
      <c r="AI2" s="62">
        <v>176.34213</v>
      </c>
      <c r="AJ2" s="62">
        <v>1724.3630000000001</v>
      </c>
      <c r="AK2" s="62">
        <v>7393.9309999999996</v>
      </c>
      <c r="AL2" s="62">
        <v>94.724760000000003</v>
      </c>
      <c r="AM2" s="62">
        <v>4191.6836000000003</v>
      </c>
      <c r="AN2" s="62">
        <v>194.24382</v>
      </c>
      <c r="AO2" s="62">
        <v>19.879197999999999</v>
      </c>
      <c r="AP2" s="62">
        <v>14.103888</v>
      </c>
      <c r="AQ2" s="62">
        <v>5.7753095999999999</v>
      </c>
      <c r="AR2" s="62">
        <v>15.119643999999999</v>
      </c>
      <c r="AS2" s="62">
        <v>710.85266000000001</v>
      </c>
      <c r="AT2" s="62">
        <v>0.48772900000000002</v>
      </c>
      <c r="AU2" s="62">
        <v>3.9151102999999998</v>
      </c>
      <c r="AV2" s="62">
        <v>281.81903</v>
      </c>
      <c r="AW2" s="62">
        <v>133.67767000000001</v>
      </c>
      <c r="AX2" s="62">
        <v>8.1493469999999998E-2</v>
      </c>
      <c r="AY2" s="62">
        <v>3.4280343000000002</v>
      </c>
      <c r="AZ2" s="62">
        <v>534.21654999999998</v>
      </c>
      <c r="BA2" s="62">
        <v>66.310646000000006</v>
      </c>
      <c r="BB2" s="62">
        <v>17.578253</v>
      </c>
      <c r="BC2" s="62">
        <v>22.06691</v>
      </c>
      <c r="BD2" s="62">
        <v>26.649274999999999</v>
      </c>
      <c r="BE2" s="62">
        <v>1.3594242000000001</v>
      </c>
      <c r="BF2" s="62">
        <v>8.6628369999999997</v>
      </c>
      <c r="BG2" s="62">
        <v>2.3036561999999999E-3</v>
      </c>
      <c r="BH2" s="62">
        <v>7.1055666E-3</v>
      </c>
      <c r="BI2" s="62">
        <v>5.6429189999999997E-3</v>
      </c>
      <c r="BJ2" s="62">
        <v>5.5927984E-2</v>
      </c>
      <c r="BK2" s="62">
        <v>1.7720432999999999E-4</v>
      </c>
      <c r="BL2" s="62">
        <v>0.20619228000000001</v>
      </c>
      <c r="BM2" s="62">
        <v>2.9178267</v>
      </c>
      <c r="BN2" s="62">
        <v>0.84743729999999995</v>
      </c>
      <c r="BO2" s="62">
        <v>67.6738</v>
      </c>
      <c r="BP2" s="62">
        <v>9.5354379999999992</v>
      </c>
      <c r="BQ2" s="62">
        <v>20.949387000000002</v>
      </c>
      <c r="BR2" s="62">
        <v>88.185450000000003</v>
      </c>
      <c r="BS2" s="62">
        <v>54.260440000000003</v>
      </c>
      <c r="BT2" s="62">
        <v>11.208175000000001</v>
      </c>
      <c r="BU2" s="62">
        <v>2.5494952000000001E-2</v>
      </c>
      <c r="BV2" s="62">
        <v>2.1712769999999999E-2</v>
      </c>
      <c r="BW2" s="62">
        <v>0.74769609999999997</v>
      </c>
      <c r="BX2" s="62">
        <v>1.2699425</v>
      </c>
      <c r="BY2" s="62">
        <v>0.16504315</v>
      </c>
      <c r="BZ2" s="62">
        <v>1.0371909E-3</v>
      </c>
      <c r="CA2" s="62">
        <v>1.7998350000000001</v>
      </c>
      <c r="CB2" s="62">
        <v>1.0798965000000001E-2</v>
      </c>
      <c r="CC2" s="62">
        <v>0.12418699</v>
      </c>
      <c r="CD2" s="62">
        <v>1.0509843000000001</v>
      </c>
      <c r="CE2" s="62">
        <v>7.3205404000000002E-2</v>
      </c>
      <c r="CF2" s="62">
        <v>0.17650963</v>
      </c>
      <c r="CG2" s="62">
        <v>4.9500000000000003E-7</v>
      </c>
      <c r="CH2" s="62">
        <v>2.1548168999999999E-2</v>
      </c>
      <c r="CI2" s="62">
        <v>6.3705669999999997E-3</v>
      </c>
      <c r="CJ2" s="62">
        <v>2.4563231000000001</v>
      </c>
      <c r="CK2" s="62">
        <v>1.9906920000000002E-2</v>
      </c>
      <c r="CL2" s="62">
        <v>0.94860124999999995</v>
      </c>
      <c r="CM2" s="62">
        <v>2.6769128000000002</v>
      </c>
      <c r="CN2" s="62">
        <v>3131.2629999999999</v>
      </c>
      <c r="CO2" s="62">
        <v>5399.2094999999999</v>
      </c>
      <c r="CP2" s="62">
        <v>3074.1437999999998</v>
      </c>
      <c r="CQ2" s="62">
        <v>1012.0194</v>
      </c>
      <c r="CR2" s="62">
        <v>606.86410000000001</v>
      </c>
      <c r="CS2" s="62">
        <v>514.58563000000004</v>
      </c>
      <c r="CT2" s="62">
        <v>3237.8706000000002</v>
      </c>
      <c r="CU2" s="62">
        <v>1885.8815</v>
      </c>
      <c r="CV2" s="62">
        <v>1744.4314999999999</v>
      </c>
      <c r="CW2" s="62">
        <v>2127.4535999999998</v>
      </c>
      <c r="CX2" s="62">
        <v>643.26990000000001</v>
      </c>
      <c r="CY2" s="62">
        <v>3915.2890000000002</v>
      </c>
      <c r="CZ2" s="62">
        <v>1777.2869000000001</v>
      </c>
      <c r="DA2" s="62">
        <v>4955.509</v>
      </c>
      <c r="DB2" s="62">
        <v>4460.5810000000001</v>
      </c>
      <c r="DC2" s="62">
        <v>7238.9740000000002</v>
      </c>
      <c r="DD2" s="62">
        <v>11887.201999999999</v>
      </c>
      <c r="DE2" s="62">
        <v>2310.1318000000001</v>
      </c>
      <c r="DF2" s="62">
        <v>5324.5834999999997</v>
      </c>
      <c r="DG2" s="62">
        <v>2721.5039999999999</v>
      </c>
      <c r="DH2" s="62">
        <v>68.359210000000004</v>
      </c>
      <c r="DI2" s="62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66.310646000000006</v>
      </c>
      <c r="B6">
        <f>BB2</f>
        <v>17.578253</v>
      </c>
      <c r="C6">
        <f>BC2</f>
        <v>22.06691</v>
      </c>
      <c r="D6">
        <f>BD2</f>
        <v>26.649274999999999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254</v>
      </c>
      <c r="B2" s="55">
        <v>31111</v>
      </c>
      <c r="C2" s="56">
        <f ca="1">YEAR(TODAY())-YEAR(B2)+IF(TODAY()&gt;=DATE(YEAR(TODAY()),MONTH(B2),DAY(B2)),0,-1)</f>
        <v>35</v>
      </c>
      <c r="E2" s="52">
        <v>162</v>
      </c>
      <c r="F2" s="53" t="s">
        <v>275</v>
      </c>
      <c r="G2" s="52">
        <v>60.6</v>
      </c>
      <c r="H2" s="51" t="s">
        <v>40</v>
      </c>
      <c r="I2" s="70">
        <f>ROUND(G3/E3^2,1)</f>
        <v>23.1</v>
      </c>
    </row>
    <row r="3" spans="1:9" x14ac:dyDescent="0.3">
      <c r="E3" s="51">
        <f>E2/100</f>
        <v>1.62</v>
      </c>
      <c r="F3" s="51" t="s">
        <v>39</v>
      </c>
      <c r="G3" s="51">
        <f>G2</f>
        <v>60.6</v>
      </c>
      <c r="H3" s="51" t="s">
        <v>40</v>
      </c>
      <c r="I3" s="70"/>
    </row>
    <row r="4" spans="1:9" x14ac:dyDescent="0.3">
      <c r="A4" t="s">
        <v>272</v>
      </c>
    </row>
    <row r="5" spans="1:9" x14ac:dyDescent="0.3">
      <c r="B5" s="60">
        <v>44246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지혜준, ID : H1900606)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2021년 02월 26일 11:35:31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5" t="s">
        <v>195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 x14ac:dyDescent="0.3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 x14ac:dyDescent="0.35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 x14ac:dyDescent="0.3">
      <c r="A5" s="6"/>
      <c r="B5" s="73" t="s">
        <v>274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 x14ac:dyDescent="0.3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 x14ac:dyDescent="0.3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 x14ac:dyDescent="0.3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 x14ac:dyDescent="0.35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 x14ac:dyDescent="0.3">
      <c r="C10" s="83" t="s">
        <v>30</v>
      </c>
      <c r="D10" s="83"/>
      <c r="E10" s="84"/>
      <c r="F10" s="87">
        <f>'개인정보 및 신체계측 입력'!B5</f>
        <v>44246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 x14ac:dyDescent="0.35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 x14ac:dyDescent="0.3">
      <c r="C12" s="83" t="s">
        <v>32</v>
      </c>
      <c r="D12" s="83"/>
      <c r="E12" s="84"/>
      <c r="F12" s="92">
        <f ca="1">'개인정보 및 신체계측 입력'!C2</f>
        <v>35</v>
      </c>
      <c r="G12" s="92"/>
      <c r="H12" s="92"/>
      <c r="I12" s="92"/>
      <c r="K12" s="121">
        <f>'개인정보 및 신체계측 입력'!E2</f>
        <v>162</v>
      </c>
      <c r="L12" s="122"/>
      <c r="M12" s="115">
        <f>'개인정보 및 신체계측 입력'!G2</f>
        <v>60.6</v>
      </c>
      <c r="N12" s="116"/>
      <c r="O12" s="111" t="s">
        <v>270</v>
      </c>
      <c r="P12" s="105"/>
      <c r="Q12" s="88">
        <f>'개인정보 및 신체계측 입력'!I2</f>
        <v>23.1</v>
      </c>
      <c r="R12" s="88"/>
      <c r="S12" s="88"/>
    </row>
    <row r="13" spans="1:19" ht="18" customHeight="1" thickBot="1" x14ac:dyDescent="0.35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 x14ac:dyDescent="0.3">
      <c r="C14" s="85" t="s">
        <v>31</v>
      </c>
      <c r="D14" s="85"/>
      <c r="E14" s="86"/>
      <c r="F14" s="89" t="str">
        <f>MID('DRIs DATA'!B1,28,3)</f>
        <v>지혜준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 x14ac:dyDescent="0.35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7" t="s">
        <v>41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 x14ac:dyDescent="0.35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78" t="s">
        <v>42</v>
      </c>
      <c r="E36" s="78"/>
      <c r="F36" s="78"/>
      <c r="G36" s="78"/>
      <c r="H36" s="78"/>
      <c r="I36" s="34">
        <f>'DRIs DATA'!F8</f>
        <v>71.462999999999994</v>
      </c>
      <c r="J36" s="81" t="s">
        <v>43</v>
      </c>
      <c r="K36" s="81"/>
      <c r="L36" s="81"/>
      <c r="M36" s="81"/>
      <c r="N36" s="35"/>
      <c r="O36" s="101" t="s">
        <v>44</v>
      </c>
      <c r="P36" s="101"/>
      <c r="Q36" s="101"/>
      <c r="R36" s="101"/>
      <c r="S36" s="101"/>
      <c r="T36" s="6"/>
    </row>
    <row r="37" spans="2:20" ht="18" customHeight="1" x14ac:dyDescent="0.3">
      <c r="B37" s="12"/>
      <c r="C37" s="99" t="s">
        <v>181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 x14ac:dyDescent="0.3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 x14ac:dyDescent="0.35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78" t="s">
        <v>42</v>
      </c>
      <c r="E41" s="78"/>
      <c r="F41" s="78"/>
      <c r="G41" s="78"/>
      <c r="H41" s="78"/>
      <c r="I41" s="34">
        <f>'DRIs DATA'!G8</f>
        <v>12.324</v>
      </c>
      <c r="J41" s="81" t="s">
        <v>43</v>
      </c>
      <c r="K41" s="81"/>
      <c r="L41" s="81"/>
      <c r="M41" s="81"/>
      <c r="N41" s="35"/>
      <c r="O41" s="82" t="s">
        <v>48</v>
      </c>
      <c r="P41" s="82"/>
      <c r="Q41" s="82"/>
      <c r="R41" s="82"/>
      <c r="S41" s="82"/>
      <c r="T41" s="6"/>
    </row>
    <row r="42" spans="2:20" ht="18" customHeight="1" x14ac:dyDescent="0.3">
      <c r="B42" s="6"/>
      <c r="C42" s="103" t="s">
        <v>183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 x14ac:dyDescent="0.3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 x14ac:dyDescent="0.35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2" t="s">
        <v>42</v>
      </c>
      <c r="E46" s="102"/>
      <c r="F46" s="102"/>
      <c r="G46" s="102"/>
      <c r="H46" s="102"/>
      <c r="I46" s="34">
        <f>'DRIs DATA'!H8</f>
        <v>16.213000000000001</v>
      </c>
      <c r="J46" s="81" t="s">
        <v>43</v>
      </c>
      <c r="K46" s="81"/>
      <c r="L46" s="81"/>
      <c r="M46" s="81"/>
      <c r="N46" s="35"/>
      <c r="O46" s="82" t="s">
        <v>47</v>
      </c>
      <c r="P46" s="82"/>
      <c r="Q46" s="82"/>
      <c r="R46" s="82"/>
      <c r="S46" s="82"/>
      <c r="T46" s="6"/>
    </row>
    <row r="47" spans="2:20" ht="18" customHeight="1" x14ac:dyDescent="0.3">
      <c r="B47" s="6"/>
      <c r="C47" s="103" t="s">
        <v>182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 x14ac:dyDescent="0.35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7" t="s">
        <v>190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 x14ac:dyDescent="0.35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7" t="s">
        <v>163</v>
      </c>
      <c r="D69" s="77"/>
      <c r="E69" s="77"/>
      <c r="F69" s="77"/>
      <c r="G69" s="77"/>
      <c r="H69" s="78" t="s">
        <v>169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7" t="s">
        <v>50</v>
      </c>
      <c r="D72" s="77"/>
      <c r="E72" s="77"/>
      <c r="F72" s="77"/>
      <c r="G72" s="77"/>
      <c r="H72" s="38"/>
      <c r="I72" s="78" t="s">
        <v>51</v>
      </c>
      <c r="J72" s="78"/>
      <c r="K72" s="36">
        <f>ROUND('DRIs DATA'!L8,1)</f>
        <v>16</v>
      </c>
      <c r="L72" s="36" t="s">
        <v>52</v>
      </c>
      <c r="M72" s="36">
        <f>ROUND('DRIs DATA'!K8,1)</f>
        <v>3.9</v>
      </c>
      <c r="N72" s="81" t="s">
        <v>53</v>
      </c>
      <c r="O72" s="81"/>
      <c r="P72" s="81"/>
      <c r="Q72" s="81"/>
      <c r="R72" s="39"/>
      <c r="S72" s="35"/>
      <c r="T72" s="6"/>
    </row>
    <row r="73" spans="2:21" ht="18" customHeight="1" x14ac:dyDescent="0.3">
      <c r="B73" s="6"/>
      <c r="C73" s="103" t="s">
        <v>180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 x14ac:dyDescent="0.35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7" t="s">
        <v>191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 x14ac:dyDescent="0.35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4" t="s">
        <v>167</v>
      </c>
      <c r="C80" s="94"/>
      <c r="D80" s="94"/>
      <c r="E80" s="94"/>
      <c r="F80" s="21"/>
      <c r="G80" s="21"/>
      <c r="H80" s="21"/>
      <c r="L80" s="94" t="s">
        <v>171</v>
      </c>
      <c r="M80" s="94"/>
      <c r="N80" s="94"/>
      <c r="O80" s="94"/>
      <c r="P80" s="9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5" t="s">
        <v>267</v>
      </c>
      <c r="C93" s="96"/>
      <c r="D93" s="96"/>
      <c r="E93" s="96"/>
      <c r="F93" s="96"/>
      <c r="G93" s="96"/>
      <c r="H93" s="96"/>
      <c r="I93" s="96"/>
      <c r="J93" s="97"/>
      <c r="L93" s="95" t="s">
        <v>174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 x14ac:dyDescent="0.3">
      <c r="B94" s="156" t="s">
        <v>170</v>
      </c>
      <c r="C94" s="154"/>
      <c r="D94" s="154"/>
      <c r="E94" s="154"/>
      <c r="F94" s="152">
        <f>ROUND('DRIs DATA'!F16/'DRIs DATA'!C16*100,2)</f>
        <v>90.38</v>
      </c>
      <c r="G94" s="152"/>
      <c r="H94" s="154" t="s">
        <v>166</v>
      </c>
      <c r="I94" s="154"/>
      <c r="J94" s="155"/>
      <c r="L94" s="156" t="s">
        <v>170</v>
      </c>
      <c r="M94" s="154"/>
      <c r="N94" s="154"/>
      <c r="O94" s="154"/>
      <c r="P94" s="154"/>
      <c r="Q94" s="23">
        <f>ROUND('DRIs DATA'!M16/'DRIs DATA'!K16*100,2)</f>
        <v>269.3</v>
      </c>
      <c r="R94" s="154" t="s">
        <v>166</v>
      </c>
      <c r="S94" s="154"/>
      <c r="T94" s="155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0" t="s">
        <v>179</v>
      </c>
      <c r="C96" s="141"/>
      <c r="D96" s="141"/>
      <c r="E96" s="141"/>
      <c r="F96" s="141"/>
      <c r="G96" s="141"/>
      <c r="H96" s="141"/>
      <c r="I96" s="141"/>
      <c r="J96" s="142"/>
      <c r="L96" s="146" t="s">
        <v>172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 x14ac:dyDescent="0.3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 x14ac:dyDescent="0.3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 x14ac:dyDescent="0.3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 x14ac:dyDescent="0.3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 x14ac:dyDescent="0.35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7" t="s">
        <v>192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 x14ac:dyDescent="0.35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4" t="s">
        <v>168</v>
      </c>
      <c r="C107" s="94"/>
      <c r="D107" s="94"/>
      <c r="E107" s="94"/>
      <c r="F107" s="6"/>
      <c r="G107" s="6"/>
      <c r="H107" s="6"/>
      <c r="I107" s="6"/>
      <c r="L107" s="94" t="s">
        <v>269</v>
      </c>
      <c r="M107" s="94"/>
      <c r="N107" s="94"/>
      <c r="O107" s="94"/>
      <c r="P107" s="9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8" t="s">
        <v>263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264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 x14ac:dyDescent="0.3">
      <c r="B121" s="43" t="s">
        <v>170</v>
      </c>
      <c r="C121" s="16"/>
      <c r="D121" s="16"/>
      <c r="E121" s="15"/>
      <c r="F121" s="152">
        <f>ROUND('DRIs DATA'!F26/'DRIs DATA'!C26*100,2)</f>
        <v>88.04</v>
      </c>
      <c r="G121" s="152"/>
      <c r="H121" s="154" t="s">
        <v>165</v>
      </c>
      <c r="I121" s="154"/>
      <c r="J121" s="155"/>
      <c r="L121" s="42" t="s">
        <v>170</v>
      </c>
      <c r="M121" s="20"/>
      <c r="N121" s="20"/>
      <c r="O121" s="23"/>
      <c r="P121" s="6"/>
      <c r="Q121" s="58">
        <f>ROUND('DRIs DATA'!AH26/'DRIs DATA'!AE26*100,2)</f>
        <v>187.29</v>
      </c>
      <c r="R121" s="154" t="s">
        <v>165</v>
      </c>
      <c r="S121" s="154"/>
      <c r="T121" s="155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3" t="s">
        <v>173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268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 x14ac:dyDescent="0.3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 x14ac:dyDescent="0.3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 x14ac:dyDescent="0.3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 x14ac:dyDescent="0.3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7.25" thickBot="1" x14ac:dyDescent="0.35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7" t="s">
        <v>261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262</v>
      </c>
      <c r="P130" s="128"/>
      <c r="Q130" s="128"/>
      <c r="R130" s="128"/>
      <c r="S130" s="128"/>
      <c r="T130" s="129"/>
    </row>
    <row r="131" spans="2:21" ht="18" customHeight="1" thickBot="1" x14ac:dyDescent="0.35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7" t="s">
        <v>193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 x14ac:dyDescent="0.35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4" t="s">
        <v>176</v>
      </c>
      <c r="C158" s="94"/>
      <c r="D158" s="94"/>
      <c r="E158" s="6"/>
      <c r="F158" s="6"/>
      <c r="G158" s="6"/>
      <c r="H158" s="6"/>
      <c r="I158" s="6"/>
      <c r="L158" s="94" t="s">
        <v>177</v>
      </c>
      <c r="M158" s="94"/>
      <c r="N158" s="9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8" t="s">
        <v>265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175</v>
      </c>
      <c r="M171" s="109"/>
      <c r="N171" s="109"/>
      <c r="O171" s="109"/>
      <c r="P171" s="109"/>
      <c r="Q171" s="109"/>
      <c r="R171" s="109"/>
      <c r="S171" s="110"/>
    </row>
    <row r="172" spans="2:19" ht="18" customHeight="1" x14ac:dyDescent="0.3">
      <c r="B172" s="42" t="s">
        <v>170</v>
      </c>
      <c r="C172" s="20"/>
      <c r="D172" s="20"/>
      <c r="E172" s="6"/>
      <c r="F172" s="152">
        <f>ROUND('DRIs DATA'!F36/'DRIs DATA'!C36*100,2)</f>
        <v>73.25</v>
      </c>
      <c r="G172" s="152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492.93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3" t="s">
        <v>184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186</v>
      </c>
      <c r="M174" s="134"/>
      <c r="N174" s="134"/>
      <c r="O174" s="134"/>
      <c r="P174" s="134"/>
      <c r="Q174" s="134"/>
      <c r="R174" s="134"/>
      <c r="S174" s="135"/>
    </row>
    <row r="175" spans="2:19" ht="18" customHeight="1" x14ac:dyDescent="0.3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 x14ac:dyDescent="0.3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 x14ac:dyDescent="0.3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 x14ac:dyDescent="0.3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 x14ac:dyDescent="0.3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 x14ac:dyDescent="0.35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 x14ac:dyDescent="0.35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 x14ac:dyDescent="0.3">
      <c r="B183" s="94" t="s">
        <v>178</v>
      </c>
      <c r="C183" s="94"/>
      <c r="D183" s="9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8" t="s">
        <v>266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2">
        <f>ROUND('DRIs DATA'!F46/'DRIs DATA'!C46*100,2)</f>
        <v>198.79</v>
      </c>
      <c r="G197" s="152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3" t="s">
        <v>185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 x14ac:dyDescent="0.3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 x14ac:dyDescent="0.3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 x14ac:dyDescent="0.3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 x14ac:dyDescent="0.3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 x14ac:dyDescent="0.35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 x14ac:dyDescent="0.35">
      <c r="K205" s="10"/>
    </row>
    <row r="206" spans="2:20" ht="18" customHeight="1" x14ac:dyDescent="0.3">
      <c r="B206" s="127" t="s">
        <v>194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 x14ac:dyDescent="0.35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3" t="s">
        <v>187</v>
      </c>
      <c r="C209" s="153"/>
      <c r="D209" s="153"/>
      <c r="E209" s="153"/>
      <c r="F209" s="153"/>
      <c r="G209" s="153"/>
      <c r="H209" s="153"/>
      <c r="I209" s="24">
        <f>'DRIs DATA'!B6</f>
        <v>1900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39" t="s">
        <v>189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2021-02-26T04:58:06Z</dcterms:modified>
</cp:coreProperties>
</file>