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18345" windowHeight="978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<sst xmlns="http://schemas.openxmlformats.org/spreadsheetml/2006/main" count="692" uniqueCount="283">
  <si>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</si>
  <si>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</si>
  <si>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</si>
  <si>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</si>
  <si>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</si>
  <si>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</si>
  <si>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</si>
  <si>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</si>
  <si>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</si>
  <si>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</si>
  <si>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</si>
  <si>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</si>
  <si>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</si>
  <si>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</si>
  <si>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</si>
  <si>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</si>
  <si>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</si>
  <si>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</si>
  <si>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</si>
  <si>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</si>
  <si>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</si>
  <si>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</si>
  <si>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</si>
  <si>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</si>
  <si>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</si>
  <si>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</si>
  <si>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</si>
  <si>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</si>
  <si>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</si>
  <si>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</si>
  <si>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</si>
  <si>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</si>
  <si>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</si>
  <si>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</si>
  <si>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</si>
  <si>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</si>
  <si>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</si>
  <si>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</si>
  <si>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</si>
  <si>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</si>
  <si>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</si>
  <si>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</si>
  <si>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</si>
  <si>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</si>
  <si>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</si>
  <si>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</si>
  <si>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</si>
  <si>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</si>
  <si>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</si>
  <si>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</si>
  <si>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</si>
  <si>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</si>
  <si>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</si>
  <si>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</si>
  <si>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</si>
  <si>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</si>
  <si>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</si>
  <si>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</si>
  <si>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</si>
  <si>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</si>
  <si>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</si>
  <si>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</si>
  <si>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</si>
  <si>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</si>
  <si>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</si>
  <si>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</si>
  <si>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</si>
  <si>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</si>
  <si>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</si>
  <si>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</si>
  <si>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</si>
  <si>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</si>
  <si>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</si>
  <si>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</si>
  <si>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</si>
  <si>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</si>
  <si>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</si>
  <si>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</si>
  <si>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</si>
  <si>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</si>
  <si>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</si>
  <si>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</si>
  <si>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</si>
  <si>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</si>
  <si>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</si>
  <si>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</si>
  <si>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</si>
  <si>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</si>
  <si>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</si>
  <si>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</si>
  <si>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</si>
  <si>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</si>
  <si>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</si>
  <si>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</si>
  <si>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</si>
  <si>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</si>
  <si>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</si>
  <si>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</si>
  <si>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</si>
  <si>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</si>
  <si>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</si>
  <si>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</si>
  <si>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</si>
  <si>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</si>
  <si>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</si>
  <si>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</si>
  <si>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</si>
  <si>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</si>
  <si>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</si>
  <si>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</si>
  <si>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</si>
  <si>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</si>
  <si>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</si>
  <si>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</si>
  <si>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</si>
  <si>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</si>
  <si>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</si>
  <si>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</si>
  <si>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</si>
  <si>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</si>
  <si>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</si>
  <si>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</si>
  <si>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</si>
  <si>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</si>
  <si>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</si>
  <si>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</si>
  <si>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</si>
  <si>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</si>
  <si>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</si>
  <si>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</si>
  <si>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</si>
  <si>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</si>
  <si>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</si>
  <si>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</si>
  <si>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</si>
  <si>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</si>
  <si>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</si>
  <si>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</si>
  <si>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</si>
  <si>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</si>
  <si>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</si>
  <si>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</si>
  <si>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</si>
  <si>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</si>
  <si>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</si>
  <si>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</si>
  <si>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</si>
  <si>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</si>
  <si>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</si>
  <si>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</si>
  <si>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</si>
  <si>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</si>
  <si>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</si>
  <si>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</si>
  <si>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</si>
  <si>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</si>
  <si>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</si>
  <si>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</si>
  <si>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</si>
  <si>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</si>
  <si>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</si>
  <si>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</si>
  <si>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</si>
  <si>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</si>
  <si>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</si>
  <si>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</si>
  <si>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</si>
  <si>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</si>
  <si>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</si>
  <si>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</si>
  <si>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</si>
  <si>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</si>
  <si>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</si>
  <si>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</si>
  <si>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</si>
  <si>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</si>
  <si>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</si>
  <si>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</si>
  <si>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</si>
  <si>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</si>
  <si>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</si>
  <si>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</si>
  <si>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</si>
  <si>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</si>
  <si>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</si>
  <si>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</si>
  <si>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</si>
  <si>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</si>
  <si>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</si>
  <si>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</si>
  <si>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</si>
  <si>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</si>
  <si>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</si>
  <si>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</si>
  <si>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</si>
  <si>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</si>
  <si>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</si>
  <si>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</si>
  <si>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</si>
  <si>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</si>
  <si>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</si>
  <si>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</si>
  <si>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</si>
  <si>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</si>
  <si>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</si>
  <si>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</si>
  <si>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</si>
  <si>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</si>
  <si>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</si>
  <si>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</si>
  <si>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</si>
  <si>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</si>
  <si>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</si>
  <si>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</si>
  <si>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</si>
  <si>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</si>
  <si>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</si>
  <si>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</si>
  <si>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</si>
  <si>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</si>
  <si>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</si>
  <si>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</si>
  <si>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</si>
  <si>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</si>
  <si>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</si>
  <si>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</si>
  <si>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</si>
  <si>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</si>
  <si>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</si>
  <si>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</si>
  <si>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</si>
  <si>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</si>
  <si>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</si>
  <si>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</si>
  <si>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</si>
  <si>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</si>
  <si>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</si>
  <si>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</si>
  <si>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</si>
  <si>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</si>
  <si>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</si>
  <si>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</si>
  <si>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</si>
  <si>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</si>
  <si>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</si>
  <si>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</si>
  <si>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</si>
  <si>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</si>
  <si>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</si>
  <si>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</si>
  <si>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</si>
  <si>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</si>
  <si>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</si>
  <si>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</si>
  <si>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</si>
  <si>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</si>
  <si>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</si>
  <si>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</si>
  <si>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</si>
  <si>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</si>
  <si>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</si>
  <si>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</si>
  <si>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</si>
  <si>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</si>
  <si>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</si>
  <si>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</si>
  <si>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</si>
  <si>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</si>
  <si>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</si>
  <si>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</si>
  <si>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</si>
  <si>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</si>
  <si>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</si>
  <si>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</si>
  <si>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</si>
  <si>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</si>
  <si>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</si>
  <si>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</si>
  <si>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H1900616</t>
  </si>
  <si>
    <t>조광일</t>
  </si>
  <si>
    <t>M</t>
  </si>
  <si>
    <t>(설문지 : FFQ 95문항 설문지, 사용자 : 조광일, ID : H1900616)</t>
  </si>
  <si>
    <t>2021년 02월 26일 11:28:55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</si>
</sst>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934536"/>
        <c:axId val="533928264"/>
      </c:barChart>
      <c:catAx>
        <c:axId val="53393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928264"/>
        <c:crosses val="autoZero"/>
        <c:auto val="1"/>
        <c:lblAlgn val="ctr"/>
        <c:lblOffset val="100"/>
        <c:noMultiLvlLbl val="0"/>
      </c:catAx>
      <c:valAx>
        <c:axId val="533928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93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941592"/>
        <c:axId val="533940808"/>
      </c:barChart>
      <c:catAx>
        <c:axId val="53394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940808"/>
        <c:crosses val="autoZero"/>
        <c:auto val="1"/>
        <c:lblAlgn val="ctr"/>
        <c:lblOffset val="100"/>
        <c:noMultiLvlLbl val="0"/>
      </c:catAx>
      <c:valAx>
        <c:axId val="533940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94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17.899999999999999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940024"/>
        <c:axId val="533939632"/>
      </c:barChart>
      <c:catAx>
        <c:axId val="53394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939632"/>
        <c:crosses val="autoZero"/>
        <c:auto val="1"/>
        <c:lblAlgn val="ctr"/>
        <c:lblOffset val="100"/>
        <c:noMultiLvlLbl val="0"/>
      </c:catAx>
      <c:valAx>
        <c:axId val="533939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94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1786.3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61680"/>
        <c:axId val="525662072"/>
      </c:barChart>
      <c:catAx>
        <c:axId val="52566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62072"/>
        <c:crosses val="autoZero"/>
        <c:auto val="1"/>
        <c:lblAlgn val="ctr"/>
        <c:lblOffset val="100"/>
        <c:noMultiLvlLbl val="0"/>
      </c:catAx>
      <c:valAx>
        <c:axId val="52566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6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5782.4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61288"/>
        <c:axId val="525662856"/>
      </c:barChart>
      <c:catAx>
        <c:axId val="52566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62856"/>
        <c:crosses val="autoZero"/>
        <c:auto val="1"/>
        <c:lblAlgn val="ctr"/>
        <c:lblOffset val="100"/>
        <c:noMultiLvlLbl val="0"/>
      </c:catAx>
      <c:valAx>
        <c:axId val="5256628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6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362.7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63640"/>
        <c:axId val="525660504"/>
      </c:barChart>
      <c:catAx>
        <c:axId val="52566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60504"/>
        <c:crosses val="autoZero"/>
        <c:auto val="1"/>
        <c:lblAlgn val="ctr"/>
        <c:lblOffset val="100"/>
        <c:noMultiLvlLbl val="0"/>
      </c:catAx>
      <c:valAx>
        <c:axId val="525660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6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9328"/>
        <c:axId val="525648352"/>
      </c:barChart>
      <c:catAx>
        <c:axId val="52565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48352"/>
        <c:crosses val="autoZero"/>
        <c:auto val="1"/>
        <c:lblAlgn val="ctr"/>
        <c:lblOffset val="100"/>
        <c:noMultiLvlLbl val="0"/>
      </c:catAx>
      <c:valAx>
        <c:axId val="525648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8544"/>
        <c:axId val="525655016"/>
      </c:barChart>
      <c:catAx>
        <c:axId val="52565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5016"/>
        <c:crosses val="autoZero"/>
        <c:auto val="1"/>
        <c:lblAlgn val="ctr"/>
        <c:lblOffset val="100"/>
        <c:noMultiLvlLbl val="0"/>
      </c:catAx>
      <c:valAx>
        <c:axId val="525655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1289.7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9720"/>
        <c:axId val="525657760"/>
      </c:barChart>
      <c:catAx>
        <c:axId val="52565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7760"/>
        <c:crosses val="autoZero"/>
        <c:auto val="1"/>
        <c:lblAlgn val="ctr"/>
        <c:lblOffset val="100"/>
        <c:noMultiLvlLbl val="0"/>
      </c:catAx>
      <c:valAx>
        <c:axId val="5256577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6584"/>
        <c:axId val="525653056"/>
      </c:barChart>
      <c:catAx>
        <c:axId val="52565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3056"/>
        <c:crosses val="autoZero"/>
        <c:auto val="1"/>
        <c:lblAlgn val="ctr"/>
        <c:lblOffset val="100"/>
        <c:noMultiLvlLbl val="0"/>
      </c:catAx>
      <c:valAx>
        <c:axId val="52565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1096"/>
        <c:axId val="525649528"/>
      </c:barChart>
      <c:catAx>
        <c:axId val="525651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49528"/>
        <c:crosses val="autoZero"/>
        <c:auto val="1"/>
        <c:lblAlgn val="ctr"/>
        <c:lblOffset val="100"/>
        <c:noMultiLvlLbl val="0"/>
      </c:catAx>
      <c:valAx>
        <c:axId val="525649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1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929048"/>
        <c:axId val="533936104"/>
      </c:barChart>
      <c:catAx>
        <c:axId val="53392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936104"/>
        <c:crosses val="autoZero"/>
        <c:auto val="1"/>
        <c:lblAlgn val="ctr"/>
        <c:lblOffset val="100"/>
        <c:noMultiLvlLbl val="0"/>
      </c:catAx>
      <c:valAx>
        <c:axId val="533936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92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49920"/>
        <c:axId val="525655800"/>
      </c:barChart>
      <c:catAx>
        <c:axId val="52564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5800"/>
        <c:crosses val="autoZero"/>
        <c:auto val="1"/>
        <c:lblAlgn val="ctr"/>
        <c:lblOffset val="100"/>
        <c:noMultiLvlLbl val="0"/>
      </c:catAx>
      <c:valAx>
        <c:axId val="52565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4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1488"/>
        <c:axId val="525650704"/>
      </c:barChart>
      <c:catAx>
        <c:axId val="52565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0704"/>
        <c:crosses val="autoZero"/>
        <c:auto val="1"/>
        <c:lblAlgn val="ctr"/>
        <c:lblOffset val="100"/>
        <c:noMultiLvlLbl val="0"/>
      </c:catAx>
      <c:valAx>
        <c:axId val="525650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10.9</c:v>
                </c:pt>
                <c:pt idx="1">
                  <c:v>21.4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5655408"/>
        <c:axId val="525651880"/>
      </c:barChart>
      <c:catAx>
        <c:axId val="52565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1880"/>
        <c:crosses val="autoZero"/>
        <c:auto val="1"/>
        <c:lblAlgn val="ctr"/>
        <c:lblOffset val="100"/>
        <c:noMultiLvlLbl val="0"/>
      </c:catAx>
      <c:valAx>
        <c:axId val="525651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17.717431999999999</c:v>
                </c:pt>
                <c:pt idx="1">
                  <c:v>20.470227999999999</c:v>
                </c:pt>
                <c:pt idx="2">
                  <c:v>25.971713999999999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1133.7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4232"/>
        <c:axId val="525654624"/>
      </c:barChart>
      <c:catAx>
        <c:axId val="52565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4624"/>
        <c:crosses val="autoZero"/>
        <c:auto val="1"/>
        <c:lblAlgn val="ctr"/>
        <c:lblOffset val="100"/>
        <c:noMultiLvlLbl val="0"/>
      </c:catAx>
      <c:valAx>
        <c:axId val="525654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39.799999999999997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3840"/>
        <c:axId val="525656192"/>
      </c:barChart>
      <c:catAx>
        <c:axId val="52565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6192"/>
        <c:crosses val="autoZero"/>
        <c:auto val="1"/>
        <c:lblAlgn val="ctr"/>
        <c:lblOffset val="100"/>
        <c:noMultiLvlLbl val="0"/>
      </c:catAx>
      <c:valAx>
        <c:axId val="525656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72.5</c:v>
                </c:pt>
                <c:pt idx="1">
                  <c:v>11.9</c:v>
                </c:pt>
                <c:pt idx="2">
                  <c:v>15.5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215408"/>
        <c:axId val="530219328"/>
      </c:barChart>
      <c:catAx>
        <c:axId val="53021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9328"/>
        <c:crosses val="autoZero"/>
        <c:auto val="1"/>
        <c:lblAlgn val="ctr"/>
        <c:lblOffset val="100"/>
        <c:noMultiLvlLbl val="0"/>
      </c:catAx>
      <c:valAx>
        <c:axId val="53021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2830.7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24032"/>
        <c:axId val="530224424"/>
      </c:barChart>
      <c:catAx>
        <c:axId val="53022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24424"/>
        <c:crosses val="autoZero"/>
        <c:auto val="1"/>
        <c:lblAlgn val="ctr"/>
        <c:lblOffset val="100"/>
        <c:noMultiLvlLbl val="0"/>
      </c:catAx>
      <c:valAx>
        <c:axId val="530224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2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6584"/>
        <c:axId val="530222464"/>
      </c:barChart>
      <c:catAx>
        <c:axId val="53021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22464"/>
        <c:crosses val="autoZero"/>
        <c:auto val="1"/>
        <c:lblAlgn val="ctr"/>
        <c:lblOffset val="100"/>
        <c:noMultiLvlLbl val="0"/>
      </c:catAx>
      <c:valAx>
        <c:axId val="530222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959.4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9720"/>
        <c:axId val="530220896"/>
      </c:barChart>
      <c:catAx>
        <c:axId val="53021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20896"/>
        <c:crosses val="autoZero"/>
        <c:auto val="1"/>
        <c:lblAlgn val="ctr"/>
        <c:lblOffset val="100"/>
        <c:noMultiLvlLbl val="0"/>
      </c:catAx>
      <c:valAx>
        <c:axId val="53022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931400"/>
        <c:axId val="533938848"/>
      </c:barChart>
      <c:catAx>
        <c:axId val="533931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938848"/>
        <c:crosses val="autoZero"/>
        <c:auto val="1"/>
        <c:lblAlgn val="ctr"/>
        <c:lblOffset val="100"/>
        <c:noMultiLvlLbl val="0"/>
      </c:catAx>
      <c:valAx>
        <c:axId val="53393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931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11012.3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24816"/>
        <c:axId val="530222856"/>
      </c:barChart>
      <c:catAx>
        <c:axId val="53022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22856"/>
        <c:crosses val="autoZero"/>
        <c:auto val="1"/>
        <c:lblAlgn val="ctr"/>
        <c:lblOffset val="100"/>
        <c:noMultiLvlLbl val="0"/>
      </c:catAx>
      <c:valAx>
        <c:axId val="530222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2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20504"/>
        <c:axId val="530215016"/>
      </c:barChart>
      <c:catAx>
        <c:axId val="53022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5016"/>
        <c:crosses val="autoZero"/>
        <c:auto val="1"/>
        <c:lblAlgn val="ctr"/>
        <c:lblOffset val="100"/>
        <c:noMultiLvlLbl val="0"/>
      </c:catAx>
      <c:valAx>
        <c:axId val="530215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2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23248"/>
        <c:axId val="530216976"/>
      </c:barChart>
      <c:catAx>
        <c:axId val="53022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6976"/>
        <c:crosses val="autoZero"/>
        <c:auto val="1"/>
        <c:lblAlgn val="ctr"/>
        <c:lblOffset val="100"/>
        <c:noMultiLvlLbl val="0"/>
      </c:catAx>
      <c:valAx>
        <c:axId val="53021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2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544.5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931008"/>
        <c:axId val="533934928"/>
      </c:barChart>
      <c:catAx>
        <c:axId val="53393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934928"/>
        <c:crosses val="autoZero"/>
        <c:auto val="1"/>
        <c:lblAlgn val="ctr"/>
        <c:lblOffset val="100"/>
        <c:noMultiLvlLbl val="0"/>
      </c:catAx>
      <c:valAx>
        <c:axId val="533934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93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932968"/>
        <c:axId val="533933360"/>
      </c:barChart>
      <c:catAx>
        <c:axId val="53393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933360"/>
        <c:crosses val="autoZero"/>
        <c:auto val="1"/>
        <c:lblAlgn val="ctr"/>
        <c:lblOffset val="100"/>
        <c:noMultiLvlLbl val="0"/>
      </c:catAx>
      <c:valAx>
        <c:axId val="533933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932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936888"/>
        <c:axId val="533929440"/>
      </c:barChart>
      <c:catAx>
        <c:axId val="53393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929440"/>
        <c:crosses val="autoZero"/>
        <c:auto val="1"/>
        <c:lblAlgn val="ctr"/>
        <c:lblOffset val="100"/>
        <c:noMultiLvlLbl val="0"/>
      </c:catAx>
      <c:valAx>
        <c:axId val="533929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936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927480"/>
        <c:axId val="533937280"/>
      </c:barChart>
      <c:catAx>
        <c:axId val="53392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937280"/>
        <c:crosses val="autoZero"/>
        <c:auto val="1"/>
        <c:lblAlgn val="ctr"/>
        <c:lblOffset val="100"/>
        <c:noMultiLvlLbl val="0"/>
      </c:catAx>
      <c:valAx>
        <c:axId val="533937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92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1200.4000000000001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938064"/>
        <c:axId val="533938456"/>
      </c:barChart>
      <c:catAx>
        <c:axId val="53393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938456"/>
        <c:crosses val="autoZero"/>
        <c:auto val="1"/>
        <c:lblAlgn val="ctr"/>
        <c:lblOffset val="100"/>
        <c:noMultiLvlLbl val="0"/>
      </c:catAx>
      <c:valAx>
        <c:axId val="53393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93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941200"/>
        <c:axId val="533940416"/>
      </c:barChart>
      <c:catAx>
        <c:axId val="53394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940416"/>
        <c:crosses val="autoZero"/>
        <c:auto val="1"/>
        <c:lblAlgn val="ctr"/>
        <c:lblOffset val="100"/>
        <c:noMultiLvlLbl val="0"/>
      </c:catAx>
      <c:valAx>
        <c:axId val="533940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94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조광일, ID : H1900616)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26일 11:28:55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7" t="s">
        <v>196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5" t="s">
        <v>55</v>
      </c>
      <c r="B4" s="75"/>
      <c r="C4" s="75"/>
      <c r="D4" s="46"/>
      <c r="E4" s="72" t="s">
        <v>197</v>
      </c>
      <c r="F4" s="73"/>
      <c r="G4" s="73"/>
      <c r="H4" s="74"/>
      <c r="I4" s="46"/>
      <c r="J4" s="72" t="s">
        <v>198</v>
      </c>
      <c r="K4" s="73"/>
      <c r="L4" s="74"/>
      <c r="M4" s="46"/>
      <c r="N4" s="75" t="s">
        <v>199</v>
      </c>
      <c r="O4" s="75"/>
      <c r="P4" s="75"/>
      <c r="Q4" s="75"/>
      <c r="R4" s="75"/>
      <c r="S4" s="75"/>
      <c r="T4" s="46"/>
      <c r="U4" s="75" t="s">
        <v>200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2830.7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97.3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57.7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72.5</v>
      </c>
      <c r="G8" s="59">
        <f>'DRIs DATA 입력'!G8</f>
        <v>11.9</v>
      </c>
      <c r="H8" s="59">
        <f>'DRIs DATA 입력'!H8</f>
        <v>15.5</v>
      </c>
      <c r="I8" s="46"/>
      <c r="J8" s="59" t="s">
        <v>215</v>
      </c>
      <c r="K8" s="59">
        <f>'DRIs DATA 입력'!K8</f>
        <v>10.9</v>
      </c>
      <c r="L8" s="59">
        <f>'DRIs DATA 입력'!L8</f>
        <v>21.4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6" t="s">
        <v>216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5" t="s">
        <v>217</v>
      </c>
      <c r="B14" s="75"/>
      <c r="C14" s="75"/>
      <c r="D14" s="75"/>
      <c r="E14" s="75"/>
      <c r="F14" s="75"/>
      <c r="G14" s="46"/>
      <c r="H14" s="75" t="s">
        <v>218</v>
      </c>
      <c r="I14" s="75"/>
      <c r="J14" s="75"/>
      <c r="K14" s="75"/>
      <c r="L14" s="75"/>
      <c r="M14" s="75"/>
      <c r="N14" s="46"/>
      <c r="O14" s="75" t="s">
        <v>219</v>
      </c>
      <c r="P14" s="75"/>
      <c r="Q14" s="75"/>
      <c r="R14" s="75"/>
      <c r="S14" s="75"/>
      <c r="T14" s="75"/>
      <c r="U14" s="46"/>
      <c r="V14" s="75" t="s">
        <v>220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1133.7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39.799999999999997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544.5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6" t="s">
        <v>222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 x14ac:dyDescent="0.3">
      <c r="A24" s="75" t="s">
        <v>223</v>
      </c>
      <c r="B24" s="75"/>
      <c r="C24" s="75"/>
      <c r="D24" s="75"/>
      <c r="E24" s="75"/>
      <c r="F24" s="75"/>
      <c r="G24" s="46"/>
      <c r="H24" s="75" t="s">
        <v>224</v>
      </c>
      <c r="I24" s="75"/>
      <c r="J24" s="75"/>
      <c r="K24" s="75"/>
      <c r="L24" s="75"/>
      <c r="M24" s="75"/>
      <c r="N24" s="46"/>
      <c r="O24" s="75" t="s">
        <v>225</v>
      </c>
      <c r="P24" s="75"/>
      <c r="Q24" s="75"/>
      <c r="R24" s="75"/>
      <c r="S24" s="75"/>
      <c r="T24" s="75"/>
      <c r="U24" s="46"/>
      <c r="V24" s="75" t="s">
        <v>226</v>
      </c>
      <c r="W24" s="75"/>
      <c r="X24" s="75"/>
      <c r="Y24" s="75"/>
      <c r="Z24" s="75"/>
      <c r="AA24" s="75"/>
      <c r="AB24" s="46"/>
      <c r="AC24" s="75" t="s">
        <v>227</v>
      </c>
      <c r="AD24" s="75"/>
      <c r="AE24" s="75"/>
      <c r="AF24" s="75"/>
      <c r="AG24" s="75"/>
      <c r="AH24" s="75"/>
      <c r="AI24" s="46"/>
      <c r="AJ24" s="75" t="s">
        <v>228</v>
      </c>
      <c r="AK24" s="75"/>
      <c r="AL24" s="75"/>
      <c r="AM24" s="75"/>
      <c r="AN24" s="75"/>
      <c r="AO24" s="75"/>
      <c r="AP24" s="46"/>
      <c r="AQ24" s="75" t="s">
        <v>229</v>
      </c>
      <c r="AR24" s="75"/>
      <c r="AS24" s="75"/>
      <c r="AT24" s="75"/>
      <c r="AU24" s="75"/>
      <c r="AV24" s="75"/>
      <c r="AW24" s="46"/>
      <c r="AX24" s="75" t="s">
        <v>230</v>
      </c>
      <c r="AY24" s="75"/>
      <c r="AZ24" s="75"/>
      <c r="BA24" s="75"/>
      <c r="BB24" s="75"/>
      <c r="BC24" s="75"/>
      <c r="BD24" s="46"/>
      <c r="BE24" s="75" t="s">
        <v>231</v>
      </c>
      <c r="BF24" s="75"/>
      <c r="BG24" s="75"/>
      <c r="BH24" s="75"/>
      <c r="BI24" s="75"/>
      <c r="BJ24" s="75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419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1200.4000000000001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17.899999999999999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6" t="s">
        <v>233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5" t="s">
        <v>234</v>
      </c>
      <c r="B34" s="75"/>
      <c r="C34" s="75"/>
      <c r="D34" s="75"/>
      <c r="E34" s="75"/>
      <c r="F34" s="75"/>
      <c r="G34" s="46"/>
      <c r="H34" s="75" t="s">
        <v>235</v>
      </c>
      <c r="I34" s="75"/>
      <c r="J34" s="75"/>
      <c r="K34" s="75"/>
      <c r="L34" s="75"/>
      <c r="M34" s="75"/>
      <c r="N34" s="46"/>
      <c r="O34" s="75" t="s">
        <v>236</v>
      </c>
      <c r="P34" s="75"/>
      <c r="Q34" s="75"/>
      <c r="R34" s="75"/>
      <c r="S34" s="75"/>
      <c r="T34" s="75"/>
      <c r="U34" s="46"/>
      <c r="V34" s="75" t="s">
        <v>237</v>
      </c>
      <c r="W34" s="75"/>
      <c r="X34" s="75"/>
      <c r="Y34" s="75"/>
      <c r="Z34" s="75"/>
      <c r="AA34" s="75"/>
      <c r="AB34" s="46"/>
      <c r="AC34" s="75" t="s">
        <v>238</v>
      </c>
      <c r="AD34" s="75"/>
      <c r="AE34" s="75"/>
      <c r="AF34" s="75"/>
      <c r="AG34" s="75"/>
      <c r="AH34" s="75"/>
      <c r="AI34" s="46"/>
      <c r="AJ34" s="75" t="s">
        <v>239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959.4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1786.3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11012.3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5782.4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362.7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224.8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6" t="s">
        <v>240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 x14ac:dyDescent="0.3">
      <c r="A44" s="75" t="s">
        <v>241</v>
      </c>
      <c r="B44" s="75"/>
      <c r="C44" s="75"/>
      <c r="D44" s="75"/>
      <c r="E44" s="75"/>
      <c r="F44" s="75"/>
      <c r="G44" s="46"/>
      <c r="H44" s="75" t="s">
        <v>242</v>
      </c>
      <c r="I44" s="75"/>
      <c r="J44" s="75"/>
      <c r="K44" s="75"/>
      <c r="L44" s="75"/>
      <c r="M44" s="75"/>
      <c r="N44" s="46"/>
      <c r="O44" s="75" t="s">
        <v>243</v>
      </c>
      <c r="P44" s="75"/>
      <c r="Q44" s="75"/>
      <c r="R44" s="75"/>
      <c r="S44" s="75"/>
      <c r="T44" s="75"/>
      <c r="U44" s="46"/>
      <c r="V44" s="75" t="s">
        <v>244</v>
      </c>
      <c r="W44" s="75"/>
      <c r="X44" s="75"/>
      <c r="Y44" s="75"/>
      <c r="Z44" s="75"/>
      <c r="AA44" s="75"/>
      <c r="AB44" s="46"/>
      <c r="AC44" s="75" t="s">
        <v>245</v>
      </c>
      <c r="AD44" s="75"/>
      <c r="AE44" s="75"/>
      <c r="AF44" s="75"/>
      <c r="AG44" s="75"/>
      <c r="AH44" s="75"/>
      <c r="AI44" s="46"/>
      <c r="AJ44" s="75" t="s">
        <v>246</v>
      </c>
      <c r="AK44" s="75"/>
      <c r="AL44" s="75"/>
      <c r="AM44" s="75"/>
      <c r="AN44" s="75"/>
      <c r="AO44" s="75"/>
      <c r="AP44" s="46"/>
      <c r="AQ44" s="75" t="s">
        <v>247</v>
      </c>
      <c r="AR44" s="75"/>
      <c r="AS44" s="75"/>
      <c r="AT44" s="75"/>
      <c r="AU44" s="75"/>
      <c r="AV44" s="75"/>
      <c r="AW44" s="46"/>
      <c r="AX44" s="75" t="s">
        <v>248</v>
      </c>
      <c r="AY44" s="75"/>
      <c r="AZ44" s="75"/>
      <c r="BA44" s="75"/>
      <c r="BB44" s="75"/>
      <c r="BC44" s="75"/>
      <c r="BD44" s="46"/>
      <c r="BE44" s="75" t="s">
        <v>249</v>
      </c>
      <c r="BF44" s="75"/>
      <c r="BG44" s="75"/>
      <c r="BH44" s="75"/>
      <c r="BI44" s="75"/>
      <c r="BJ44" s="75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27.4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15.5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1289.7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200.5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98.8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28" sqref="J28"/>
    </sheetView>
  </sheetViews>
  <sheetFormatPr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68" t="s">
        <v>276</v>
      </c>
      <c r="B1" s="67" t="s">
        <v>281</v>
      </c>
      <c r="C1" s="67"/>
      <c r="D1" s="67"/>
      <c r="E1" s="67"/>
      <c r="F1" s="67"/>
      <c r="G1" s="68" t="s">
        <v>277</v>
      </c>
      <c r="H1" s="67" t="s">
        <v>282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</row>
    <row r="2" spans="1:68" x14ac:dyDescent="0.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</row>
    <row r="3" spans="1:68" x14ac:dyDescent="0.3">
      <c r="A3" s="63" t="s">
        <v>196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7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</row>
    <row r="4" spans="1:68" x14ac:dyDescent="0.3">
      <c r="A4" s="69" t="s">
        <v>55</v>
      </c>
      <c r="B4" s="69"/>
      <c r="C4" s="69"/>
      <c r="D4" s="67"/>
      <c r="E4" s="64" t="s">
        <v>197</v>
      </c>
      <c r="F4" s="65"/>
      <c r="G4" s="65"/>
      <c r="H4" s="66"/>
      <c r="I4" s="67"/>
      <c r="J4" s="64" t="s">
        <v>198</v>
      </c>
      <c r="K4" s="65"/>
      <c r="L4" s="66"/>
      <c r="M4" s="67"/>
      <c r="N4" s="69" t="s">
        <v>199</v>
      </c>
      <c r="O4" s="69"/>
      <c r="P4" s="69"/>
      <c r="Q4" s="69"/>
      <c r="R4" s="69"/>
      <c r="S4" s="69"/>
      <c r="T4" s="67"/>
      <c r="U4" s="69" t="s">
        <v>200</v>
      </c>
      <c r="V4" s="69"/>
      <c r="W4" s="69"/>
      <c r="X4" s="69"/>
      <c r="Y4" s="69"/>
      <c r="Z4" s="69"/>
      <c r="AA4" s="67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</row>
    <row r="5" spans="1:68" x14ac:dyDescent="0.3">
      <c r="A5" s="69"/>
      <c r="B5" s="69" t="s">
        <v>201</v>
      </c>
      <c r="C5" s="69" t="s">
        <v>202</v>
      </c>
      <c r="D5" s="67"/>
      <c r="E5" s="69"/>
      <c r="F5" s="69" t="s">
        <v>203</v>
      </c>
      <c r="G5" s="69" t="s">
        <v>204</v>
      </c>
      <c r="H5" s="69" t="s">
        <v>199</v>
      </c>
      <c r="I5" s="67"/>
      <c r="J5" s="69"/>
      <c r="K5" s="69" t="s">
        <v>205</v>
      </c>
      <c r="L5" s="69" t="s">
        <v>206</v>
      </c>
      <c r="M5" s="67"/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T5" s="67"/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  <c r="AA5" s="67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</row>
    <row r="6" spans="1:68" x14ac:dyDescent="0.3">
      <c r="A6" s="69" t="s">
        <v>55</v>
      </c>
      <c r="B6" s="69">
        <v>2200</v>
      </c>
      <c r="C6" s="69">
        <v>2830.7</v>
      </c>
      <c r="D6" s="67"/>
      <c r="E6" s="69" t="s">
        <v>211</v>
      </c>
      <c r="F6" s="69">
        <v>55</v>
      </c>
      <c r="G6" s="69">
        <v>15</v>
      </c>
      <c r="H6" s="69">
        <v>7</v>
      </c>
      <c r="I6" s="67"/>
      <c r="J6" s="69" t="s">
        <v>211</v>
      </c>
      <c r="K6" s="69">
        <v>0.1</v>
      </c>
      <c r="L6" s="69">
        <v>4</v>
      </c>
      <c r="M6" s="67"/>
      <c r="N6" s="69" t="s">
        <v>212</v>
      </c>
      <c r="O6" s="69">
        <v>50</v>
      </c>
      <c r="P6" s="69">
        <v>60</v>
      </c>
      <c r="Q6" s="69">
        <v>0</v>
      </c>
      <c r="R6" s="69">
        <v>0</v>
      </c>
      <c r="S6" s="69">
        <v>97.3</v>
      </c>
      <c r="T6" s="67"/>
      <c r="U6" s="69" t="s">
        <v>213</v>
      </c>
      <c r="V6" s="69">
        <v>0</v>
      </c>
      <c r="W6" s="69">
        <v>0</v>
      </c>
      <c r="X6" s="69">
        <v>25</v>
      </c>
      <c r="Y6" s="69">
        <v>0</v>
      </c>
      <c r="Z6" s="69">
        <v>57.7</v>
      </c>
      <c r="AA6" s="67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</row>
    <row r="7" spans="1:68" x14ac:dyDescent="0.3">
      <c r="A7" s="67"/>
      <c r="B7" s="67"/>
      <c r="C7" s="67"/>
      <c r="D7" s="67"/>
      <c r="E7" s="69" t="s">
        <v>214</v>
      </c>
      <c r="F7" s="69">
        <v>65</v>
      </c>
      <c r="G7" s="69">
        <v>30</v>
      </c>
      <c r="H7" s="69">
        <v>20</v>
      </c>
      <c r="I7" s="67"/>
      <c r="J7" s="69" t="s">
        <v>214</v>
      </c>
      <c r="K7" s="69">
        <v>1</v>
      </c>
      <c r="L7" s="69">
        <v>10</v>
      </c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</row>
    <row r="8" spans="1:68" x14ac:dyDescent="0.3">
      <c r="A8" s="67"/>
      <c r="B8" s="67"/>
      <c r="C8" s="67"/>
      <c r="D8" s="67"/>
      <c r="E8" s="69" t="s">
        <v>215</v>
      </c>
      <c r="F8" s="69">
        <v>72.5</v>
      </c>
      <c r="G8" s="69">
        <v>11.9</v>
      </c>
      <c r="H8" s="69">
        <v>15.5</v>
      </c>
      <c r="I8" s="67"/>
      <c r="J8" s="69" t="s">
        <v>215</v>
      </c>
      <c r="K8" s="69">
        <v>10.9</v>
      </c>
      <c r="L8" s="69">
        <v>21.4</v>
      </c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</row>
    <row r="9" spans="1:68" x14ac:dyDescent="0.3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</row>
    <row r="10" spans="1:68" x14ac:dyDescent="0.3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</row>
    <row r="11" spans="1:68" x14ac:dyDescent="0.3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</row>
    <row r="12" spans="1:68" x14ac:dyDescent="0.3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</row>
    <row r="13" spans="1:68" x14ac:dyDescent="0.3">
      <c r="A13" s="62" t="s">
        <v>216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</row>
    <row r="14" spans="1:68" x14ac:dyDescent="0.3">
      <c r="A14" s="69" t="s">
        <v>217</v>
      </c>
      <c r="B14" s="69"/>
      <c r="C14" s="69"/>
      <c r="D14" s="69"/>
      <c r="E14" s="69"/>
      <c r="F14" s="69"/>
      <c r="G14" s="67"/>
      <c r="H14" s="69" t="s">
        <v>218</v>
      </c>
      <c r="I14" s="69"/>
      <c r="J14" s="69"/>
      <c r="K14" s="69"/>
      <c r="L14" s="69"/>
      <c r="M14" s="69"/>
      <c r="N14" s="67"/>
      <c r="O14" s="69" t="s">
        <v>219</v>
      </c>
      <c r="P14" s="69"/>
      <c r="Q14" s="69"/>
      <c r="R14" s="69"/>
      <c r="S14" s="69"/>
      <c r="T14" s="69"/>
      <c r="U14" s="67"/>
      <c r="V14" s="69" t="s">
        <v>220</v>
      </c>
      <c r="W14" s="69"/>
      <c r="X14" s="69"/>
      <c r="Y14" s="69"/>
      <c r="Z14" s="69"/>
      <c r="AA14" s="69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</row>
    <row r="15" spans="1:68" x14ac:dyDescent="0.3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G15" s="67"/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N15" s="67"/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U15" s="67"/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</row>
    <row r="16" spans="1:68" x14ac:dyDescent="0.3">
      <c r="A16" s="69" t="s">
        <v>221</v>
      </c>
      <c r="B16" s="69">
        <v>530</v>
      </c>
      <c r="C16" s="69">
        <v>750</v>
      </c>
      <c r="D16" s="69">
        <v>0</v>
      </c>
      <c r="E16" s="69">
        <v>3000</v>
      </c>
      <c r="F16" s="69">
        <v>1133.7</v>
      </c>
      <c r="G16" s="67"/>
      <c r="H16" s="69" t="s">
        <v>3</v>
      </c>
      <c r="I16" s="69">
        <v>0</v>
      </c>
      <c r="J16" s="69">
        <v>0</v>
      </c>
      <c r="K16" s="69">
        <v>12</v>
      </c>
      <c r="L16" s="69">
        <v>540</v>
      </c>
      <c r="M16" s="69">
        <v>39.799999999999997</v>
      </c>
      <c r="N16" s="67"/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5.4</v>
      </c>
      <c r="U16" s="67"/>
      <c r="V16" s="69" t="s">
        <v>5</v>
      </c>
      <c r="W16" s="69">
        <v>0</v>
      </c>
      <c r="X16" s="69">
        <v>0</v>
      </c>
      <c r="Y16" s="69">
        <v>75</v>
      </c>
      <c r="Z16" s="69">
        <v>0</v>
      </c>
      <c r="AA16" s="69">
        <v>544.5</v>
      </c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</row>
    <row r="17" spans="1:68" x14ac:dyDescent="0.3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</row>
    <row r="18" spans="1:68" x14ac:dyDescent="0.3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</row>
    <row r="19" spans="1:68" x14ac:dyDescent="0.3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</row>
    <row r="20" spans="1:68" x14ac:dyDescent="0.3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</row>
    <row r="21" spans="1:68" x14ac:dyDescent="0.3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</row>
    <row r="22" spans="1:68" x14ac:dyDescent="0.3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</row>
    <row r="23" spans="1:68" x14ac:dyDescent="0.3">
      <c r="A23" s="62" t="s">
        <v>222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8"/>
      <c r="BL23" s="68"/>
      <c r="BM23" s="68"/>
      <c r="BN23" s="68"/>
      <c r="BO23" s="68"/>
      <c r="BP23" s="68"/>
    </row>
    <row r="24" spans="1:68" x14ac:dyDescent="0.3">
      <c r="A24" s="69" t="s">
        <v>223</v>
      </c>
      <c r="B24" s="69"/>
      <c r="C24" s="69"/>
      <c r="D24" s="69"/>
      <c r="E24" s="69"/>
      <c r="F24" s="69"/>
      <c r="G24" s="67"/>
      <c r="H24" s="69" t="s">
        <v>224</v>
      </c>
      <c r="I24" s="69"/>
      <c r="J24" s="69"/>
      <c r="K24" s="69"/>
      <c r="L24" s="69"/>
      <c r="M24" s="69"/>
      <c r="N24" s="67"/>
      <c r="O24" s="69" t="s">
        <v>225</v>
      </c>
      <c r="P24" s="69"/>
      <c r="Q24" s="69"/>
      <c r="R24" s="69"/>
      <c r="S24" s="69"/>
      <c r="T24" s="69"/>
      <c r="U24" s="67"/>
      <c r="V24" s="69" t="s">
        <v>226</v>
      </c>
      <c r="W24" s="69"/>
      <c r="X24" s="69"/>
      <c r="Y24" s="69"/>
      <c r="Z24" s="69"/>
      <c r="AA24" s="69"/>
      <c r="AB24" s="67"/>
      <c r="AC24" s="69" t="s">
        <v>227</v>
      </c>
      <c r="AD24" s="69"/>
      <c r="AE24" s="69"/>
      <c r="AF24" s="69"/>
      <c r="AG24" s="69"/>
      <c r="AH24" s="69"/>
      <c r="AI24" s="67"/>
      <c r="AJ24" s="69" t="s">
        <v>228</v>
      </c>
      <c r="AK24" s="69"/>
      <c r="AL24" s="69"/>
      <c r="AM24" s="69"/>
      <c r="AN24" s="69"/>
      <c r="AO24" s="69"/>
      <c r="AP24" s="67"/>
      <c r="AQ24" s="69" t="s">
        <v>229</v>
      </c>
      <c r="AR24" s="69"/>
      <c r="AS24" s="69"/>
      <c r="AT24" s="69"/>
      <c r="AU24" s="69"/>
      <c r="AV24" s="69"/>
      <c r="AW24" s="67"/>
      <c r="AX24" s="69" t="s">
        <v>230</v>
      </c>
      <c r="AY24" s="69"/>
      <c r="AZ24" s="69"/>
      <c r="BA24" s="69"/>
      <c r="BB24" s="69"/>
      <c r="BC24" s="69"/>
      <c r="BD24" s="67"/>
      <c r="BE24" s="69" t="s">
        <v>231</v>
      </c>
      <c r="BF24" s="69"/>
      <c r="BG24" s="69"/>
      <c r="BH24" s="69"/>
      <c r="BI24" s="69"/>
      <c r="BJ24" s="69"/>
      <c r="BK24" s="68"/>
      <c r="BL24" s="68"/>
      <c r="BM24" s="68"/>
      <c r="BN24" s="68"/>
      <c r="BO24" s="68"/>
      <c r="BP24" s="68"/>
    </row>
    <row r="25" spans="1:68" x14ac:dyDescent="0.3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G25" s="67"/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N25" s="67"/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U25" s="67"/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B25" s="67"/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I25" s="67"/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P25" s="67"/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W25" s="67"/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D25" s="67"/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  <c r="BK25" s="68"/>
      <c r="BL25" s="68"/>
      <c r="BM25" s="68"/>
      <c r="BN25" s="68"/>
      <c r="BO25" s="68"/>
      <c r="BP25" s="68"/>
    </row>
    <row r="26" spans="1:68" x14ac:dyDescent="0.3">
      <c r="A26" s="69" t="s">
        <v>8</v>
      </c>
      <c r="B26" s="69">
        <v>75</v>
      </c>
      <c r="C26" s="69">
        <v>100</v>
      </c>
      <c r="D26" s="69">
        <v>0</v>
      </c>
      <c r="E26" s="69">
        <v>2000</v>
      </c>
      <c r="F26" s="69">
        <v>419</v>
      </c>
      <c r="G26" s="67"/>
      <c r="H26" s="69" t="s">
        <v>9</v>
      </c>
      <c r="I26" s="69">
        <v>1</v>
      </c>
      <c r="J26" s="69">
        <v>1.2</v>
      </c>
      <c r="K26" s="69">
        <v>0</v>
      </c>
      <c r="L26" s="69">
        <v>0</v>
      </c>
      <c r="M26" s="69">
        <v>3.1</v>
      </c>
      <c r="N26" s="67"/>
      <c r="O26" s="69" t="s">
        <v>10</v>
      </c>
      <c r="P26" s="69">
        <v>1.3</v>
      </c>
      <c r="Q26" s="69">
        <v>1.5</v>
      </c>
      <c r="R26" s="69">
        <v>0</v>
      </c>
      <c r="S26" s="69">
        <v>0</v>
      </c>
      <c r="T26" s="69">
        <v>2.6</v>
      </c>
      <c r="U26" s="67"/>
      <c r="V26" s="69" t="s">
        <v>11</v>
      </c>
      <c r="W26" s="69">
        <v>12</v>
      </c>
      <c r="X26" s="69">
        <v>16</v>
      </c>
      <c r="Y26" s="69">
        <v>0</v>
      </c>
      <c r="Z26" s="69">
        <v>35</v>
      </c>
      <c r="AA26" s="69">
        <v>24.2</v>
      </c>
      <c r="AB26" s="67"/>
      <c r="AC26" s="69" t="s">
        <v>12</v>
      </c>
      <c r="AD26" s="69">
        <v>1.3</v>
      </c>
      <c r="AE26" s="69">
        <v>1.5</v>
      </c>
      <c r="AF26" s="69">
        <v>0</v>
      </c>
      <c r="AG26" s="69">
        <v>100</v>
      </c>
      <c r="AH26" s="69">
        <v>2.4</v>
      </c>
      <c r="AI26" s="67"/>
      <c r="AJ26" s="69" t="s">
        <v>232</v>
      </c>
      <c r="AK26" s="69">
        <v>320</v>
      </c>
      <c r="AL26" s="69">
        <v>400</v>
      </c>
      <c r="AM26" s="69">
        <v>0</v>
      </c>
      <c r="AN26" s="69">
        <v>1000</v>
      </c>
      <c r="AO26" s="69">
        <v>1200.4000000000001</v>
      </c>
      <c r="AP26" s="67"/>
      <c r="AQ26" s="69" t="s">
        <v>13</v>
      </c>
      <c r="AR26" s="69">
        <v>2</v>
      </c>
      <c r="AS26" s="69">
        <v>2.4</v>
      </c>
      <c r="AT26" s="69">
        <v>0</v>
      </c>
      <c r="AU26" s="69">
        <v>0</v>
      </c>
      <c r="AV26" s="69">
        <v>8.4</v>
      </c>
      <c r="AW26" s="67"/>
      <c r="AX26" s="69" t="s">
        <v>14</v>
      </c>
      <c r="AY26" s="69">
        <v>0</v>
      </c>
      <c r="AZ26" s="69">
        <v>0</v>
      </c>
      <c r="BA26" s="69">
        <v>5</v>
      </c>
      <c r="BB26" s="69">
        <v>0</v>
      </c>
      <c r="BC26" s="69">
        <v>5.3</v>
      </c>
      <c r="BD26" s="67"/>
      <c r="BE26" s="69" t="s">
        <v>15</v>
      </c>
      <c r="BF26" s="69">
        <v>0</v>
      </c>
      <c r="BG26" s="69">
        <v>0</v>
      </c>
      <c r="BH26" s="69">
        <v>30</v>
      </c>
      <c r="BI26" s="69">
        <v>0</v>
      </c>
      <c r="BJ26" s="69">
        <v>17.899999999999999</v>
      </c>
      <c r="BK26" s="68"/>
      <c r="BL26" s="68"/>
      <c r="BM26" s="68"/>
      <c r="BN26" s="68"/>
      <c r="BO26" s="68"/>
      <c r="BP26" s="68"/>
    </row>
    <row r="27" spans="1:68" x14ac:dyDescent="0.3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</row>
    <row r="28" spans="1:68" x14ac:dyDescent="0.3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</row>
    <row r="29" spans="1:68" x14ac:dyDescent="0.3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</row>
    <row r="30" spans="1:68" x14ac:dyDescent="0.3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</row>
    <row r="31" spans="1:68" x14ac:dyDescent="0.3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</row>
    <row r="32" spans="1:68" x14ac:dyDescent="0.3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</row>
    <row r="33" spans="1:68" x14ac:dyDescent="0.3">
      <c r="A33" s="62" t="s">
        <v>233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1"/>
      <c r="BL33" s="71"/>
      <c r="BM33" s="71"/>
      <c r="BN33" s="71"/>
      <c r="BO33" s="71"/>
      <c r="BP33" s="71"/>
    </row>
    <row r="34" spans="1:68" x14ac:dyDescent="0.3">
      <c r="A34" s="69" t="s">
        <v>234</v>
      </c>
      <c r="B34" s="69"/>
      <c r="C34" s="69"/>
      <c r="D34" s="69"/>
      <c r="E34" s="69"/>
      <c r="F34" s="69"/>
      <c r="G34" s="67"/>
      <c r="H34" s="69" t="s">
        <v>235</v>
      </c>
      <c r="I34" s="69"/>
      <c r="J34" s="69"/>
      <c r="K34" s="69"/>
      <c r="L34" s="69"/>
      <c r="M34" s="69"/>
      <c r="N34" s="67"/>
      <c r="O34" s="69" t="s">
        <v>236</v>
      </c>
      <c r="P34" s="69"/>
      <c r="Q34" s="69"/>
      <c r="R34" s="69"/>
      <c r="S34" s="69"/>
      <c r="T34" s="69"/>
      <c r="U34" s="67"/>
      <c r="V34" s="69" t="s">
        <v>237</v>
      </c>
      <c r="W34" s="69"/>
      <c r="X34" s="69"/>
      <c r="Y34" s="69"/>
      <c r="Z34" s="69"/>
      <c r="AA34" s="69"/>
      <c r="AB34" s="67"/>
      <c r="AC34" s="69" t="s">
        <v>238</v>
      </c>
      <c r="AD34" s="69"/>
      <c r="AE34" s="69"/>
      <c r="AF34" s="69"/>
      <c r="AG34" s="69"/>
      <c r="AH34" s="69"/>
      <c r="AI34" s="67"/>
      <c r="AJ34" s="69" t="s">
        <v>239</v>
      </c>
      <c r="AK34" s="69"/>
      <c r="AL34" s="69"/>
      <c r="AM34" s="69"/>
      <c r="AN34" s="69"/>
      <c r="AO34" s="69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</row>
    <row r="35" spans="1:68" x14ac:dyDescent="0.3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G35" s="67"/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N35" s="67"/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U35" s="67"/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B35" s="67"/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I35" s="67"/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</row>
    <row r="36" spans="1:68" x14ac:dyDescent="0.3">
      <c r="A36" s="69" t="s">
        <v>17</v>
      </c>
      <c r="B36" s="69">
        <v>600</v>
      </c>
      <c r="C36" s="69">
        <v>750</v>
      </c>
      <c r="D36" s="69">
        <v>0</v>
      </c>
      <c r="E36" s="69">
        <v>2000</v>
      </c>
      <c r="F36" s="69">
        <v>959.4</v>
      </c>
      <c r="G36" s="67"/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1786.3</v>
      </c>
      <c r="N36" s="67"/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11012.3</v>
      </c>
      <c r="U36" s="67"/>
      <c r="V36" s="69" t="s">
        <v>20</v>
      </c>
      <c r="W36" s="69">
        <v>0</v>
      </c>
      <c r="X36" s="69">
        <v>0</v>
      </c>
      <c r="Y36" s="69">
        <v>3500</v>
      </c>
      <c r="Z36" s="69">
        <v>0</v>
      </c>
      <c r="AA36" s="69">
        <v>5782.4</v>
      </c>
      <c r="AB36" s="67"/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362.7</v>
      </c>
      <c r="AI36" s="67"/>
      <c r="AJ36" s="69" t="s">
        <v>22</v>
      </c>
      <c r="AK36" s="69">
        <v>305</v>
      </c>
      <c r="AL36" s="69">
        <v>370</v>
      </c>
      <c r="AM36" s="69">
        <v>0</v>
      </c>
      <c r="AN36" s="69">
        <v>350</v>
      </c>
      <c r="AO36" s="69">
        <v>224.8</v>
      </c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</row>
    <row r="37" spans="1:68" x14ac:dyDescent="0.3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</row>
    <row r="38" spans="1:68" x14ac:dyDescent="0.3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</row>
    <row r="39" spans="1:68" x14ac:dyDescent="0.3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</row>
    <row r="40" spans="1:68" x14ac:dyDescent="0.3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</row>
    <row r="41" spans="1:68" x14ac:dyDescent="0.3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</row>
    <row r="42" spans="1:68" x14ac:dyDescent="0.3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</row>
    <row r="43" spans="1:68" x14ac:dyDescent="0.3">
      <c r="A43" s="62" t="s">
        <v>240</v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7"/>
      <c r="BL43" s="67"/>
      <c r="BM43" s="67"/>
      <c r="BN43" s="67"/>
      <c r="BO43" s="67"/>
      <c r="BP43" s="67"/>
    </row>
    <row r="44" spans="1:68" x14ac:dyDescent="0.3">
      <c r="A44" s="69" t="s">
        <v>241</v>
      </c>
      <c r="B44" s="69"/>
      <c r="C44" s="69"/>
      <c r="D44" s="69"/>
      <c r="E44" s="69"/>
      <c r="F44" s="69"/>
      <c r="G44" s="67"/>
      <c r="H44" s="69" t="s">
        <v>242</v>
      </c>
      <c r="I44" s="69"/>
      <c r="J44" s="69"/>
      <c r="K44" s="69"/>
      <c r="L44" s="69"/>
      <c r="M44" s="69"/>
      <c r="N44" s="67"/>
      <c r="O44" s="69" t="s">
        <v>243</v>
      </c>
      <c r="P44" s="69"/>
      <c r="Q44" s="69"/>
      <c r="R44" s="69"/>
      <c r="S44" s="69"/>
      <c r="T44" s="69"/>
      <c r="U44" s="67"/>
      <c r="V44" s="69" t="s">
        <v>244</v>
      </c>
      <c r="W44" s="69"/>
      <c r="X44" s="69"/>
      <c r="Y44" s="69"/>
      <c r="Z44" s="69"/>
      <c r="AA44" s="69"/>
      <c r="AB44" s="67"/>
      <c r="AC44" s="69" t="s">
        <v>245</v>
      </c>
      <c r="AD44" s="69"/>
      <c r="AE44" s="69"/>
      <c r="AF44" s="69"/>
      <c r="AG44" s="69"/>
      <c r="AH44" s="69"/>
      <c r="AI44" s="67"/>
      <c r="AJ44" s="69" t="s">
        <v>246</v>
      </c>
      <c r="AK44" s="69"/>
      <c r="AL44" s="69"/>
      <c r="AM44" s="69"/>
      <c r="AN44" s="69"/>
      <c r="AO44" s="69"/>
      <c r="AP44" s="67"/>
      <c r="AQ44" s="69" t="s">
        <v>247</v>
      </c>
      <c r="AR44" s="69"/>
      <c r="AS44" s="69"/>
      <c r="AT44" s="69"/>
      <c r="AU44" s="69"/>
      <c r="AV44" s="69"/>
      <c r="AW44" s="67"/>
      <c r="AX44" s="69" t="s">
        <v>248</v>
      </c>
      <c r="AY44" s="69"/>
      <c r="AZ44" s="69"/>
      <c r="BA44" s="69"/>
      <c r="BB44" s="69"/>
      <c r="BC44" s="69"/>
      <c r="BD44" s="67"/>
      <c r="BE44" s="69" t="s">
        <v>249</v>
      </c>
      <c r="BF44" s="69"/>
      <c r="BG44" s="69"/>
      <c r="BH44" s="69"/>
      <c r="BI44" s="69"/>
      <c r="BJ44" s="69"/>
      <c r="BK44" s="67"/>
      <c r="BL44" s="67"/>
      <c r="BM44" s="67"/>
      <c r="BN44" s="67"/>
      <c r="BO44" s="67"/>
      <c r="BP44" s="67"/>
    </row>
    <row r="45" spans="1:68" x14ac:dyDescent="0.3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G45" s="67"/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N45" s="67"/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U45" s="67"/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B45" s="67"/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I45" s="67"/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P45" s="67"/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W45" s="67"/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D45" s="67"/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  <c r="BK45" s="67"/>
      <c r="BL45" s="67"/>
      <c r="BM45" s="67"/>
      <c r="BN45" s="67"/>
      <c r="BO45" s="67"/>
      <c r="BP45" s="67"/>
    </row>
    <row r="46" spans="1:68" x14ac:dyDescent="0.3">
      <c r="A46" s="69" t="s">
        <v>23</v>
      </c>
      <c r="B46" s="69">
        <v>7</v>
      </c>
      <c r="C46" s="69">
        <v>10</v>
      </c>
      <c r="D46" s="69">
        <v>0</v>
      </c>
      <c r="E46" s="69">
        <v>45</v>
      </c>
      <c r="F46" s="69">
        <v>27.4</v>
      </c>
      <c r="G46" s="67"/>
      <c r="H46" s="69" t="s">
        <v>24</v>
      </c>
      <c r="I46" s="69">
        <v>8</v>
      </c>
      <c r="J46" s="69">
        <v>9</v>
      </c>
      <c r="K46" s="69">
        <v>0</v>
      </c>
      <c r="L46" s="69">
        <v>35</v>
      </c>
      <c r="M46" s="69">
        <v>15.5</v>
      </c>
      <c r="N46" s="67"/>
      <c r="O46" s="69" t="s">
        <v>250</v>
      </c>
      <c r="P46" s="69">
        <v>600</v>
      </c>
      <c r="Q46" s="69">
        <v>800</v>
      </c>
      <c r="R46" s="69">
        <v>0</v>
      </c>
      <c r="S46" s="69">
        <v>10000</v>
      </c>
      <c r="T46" s="69">
        <v>1289.7</v>
      </c>
      <c r="U46" s="67"/>
      <c r="V46" s="69" t="s">
        <v>29</v>
      </c>
      <c r="W46" s="69">
        <v>0</v>
      </c>
      <c r="X46" s="69">
        <v>0</v>
      </c>
      <c r="Y46" s="69">
        <v>3</v>
      </c>
      <c r="Z46" s="69">
        <v>10</v>
      </c>
      <c r="AA46" s="69">
        <v>0</v>
      </c>
      <c r="AB46" s="67"/>
      <c r="AC46" s="69" t="s">
        <v>25</v>
      </c>
      <c r="AD46" s="69">
        <v>0</v>
      </c>
      <c r="AE46" s="69">
        <v>0</v>
      </c>
      <c r="AF46" s="69">
        <v>4</v>
      </c>
      <c r="AG46" s="69">
        <v>11</v>
      </c>
      <c r="AH46" s="69">
        <v>5.5</v>
      </c>
      <c r="AI46" s="67"/>
      <c r="AJ46" s="69" t="s">
        <v>26</v>
      </c>
      <c r="AK46" s="69">
        <v>95</v>
      </c>
      <c r="AL46" s="69">
        <v>150</v>
      </c>
      <c r="AM46" s="69">
        <v>0</v>
      </c>
      <c r="AN46" s="69">
        <v>2400</v>
      </c>
      <c r="AO46" s="69">
        <v>200.5</v>
      </c>
      <c r="AP46" s="67"/>
      <c r="AQ46" s="69" t="s">
        <v>27</v>
      </c>
      <c r="AR46" s="69">
        <v>50</v>
      </c>
      <c r="AS46" s="69">
        <v>60</v>
      </c>
      <c r="AT46" s="69">
        <v>0</v>
      </c>
      <c r="AU46" s="69">
        <v>400</v>
      </c>
      <c r="AV46" s="69">
        <v>98.8</v>
      </c>
      <c r="AW46" s="67"/>
      <c r="AX46" s="69" t="s">
        <v>251</v>
      </c>
      <c r="AY46" s="69"/>
      <c r="AZ46" s="69"/>
      <c r="BA46" s="69"/>
      <c r="BB46" s="69"/>
      <c r="BC46" s="69"/>
      <c r="BD46" s="67"/>
      <c r="BE46" s="69" t="s">
        <v>252</v>
      </c>
      <c r="BF46" s="69"/>
      <c r="BG46" s="69"/>
      <c r="BH46" s="69"/>
      <c r="BI46" s="69"/>
      <c r="BJ46" s="69"/>
      <c r="BK46" s="67"/>
      <c r="BL46" s="67"/>
      <c r="BM46" s="67"/>
      <c r="BN46" s="67"/>
      <c r="BO46" s="67"/>
      <c r="BP46" s="6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7" customFormat="1" x14ac:dyDescent="0.3">
      <c r="A2" s="67" t="s">
        <v>278</v>
      </c>
      <c r="B2" s="67" t="s">
        <v>279</v>
      </c>
      <c r="C2" s="67" t="s">
        <v>280</v>
      </c>
      <c r="D2" s="67">
        <v>63</v>
      </c>
      <c r="E2" s="67">
        <v>2830.7075</v>
      </c>
      <c r="F2" s="67">
        <v>453.85376000000002</v>
      </c>
      <c r="G2" s="67">
        <v>74.667190000000005</v>
      </c>
      <c r="H2" s="67">
        <v>51.288944000000001</v>
      </c>
      <c r="I2" s="67">
        <v>23.378247999999999</v>
      </c>
      <c r="J2" s="67">
        <v>97.284599999999998</v>
      </c>
      <c r="K2" s="67">
        <v>64.860810000000001</v>
      </c>
      <c r="L2" s="67">
        <v>32.423789999999997</v>
      </c>
      <c r="M2" s="67">
        <v>57.66</v>
      </c>
      <c r="N2" s="67">
        <v>8.0310400000000008</v>
      </c>
      <c r="O2" s="67">
        <v>34.357512999999997</v>
      </c>
      <c r="P2" s="67">
        <v>1772.8859</v>
      </c>
      <c r="Q2" s="67">
        <v>48.766468000000003</v>
      </c>
      <c r="R2" s="67">
        <v>1133.7085</v>
      </c>
      <c r="S2" s="67">
        <v>200.67734999999999</v>
      </c>
      <c r="T2" s="67">
        <v>11196.376</v>
      </c>
      <c r="U2" s="67">
        <v>5.3706870000000002</v>
      </c>
      <c r="V2" s="67">
        <v>39.779797000000002</v>
      </c>
      <c r="W2" s="67">
        <v>544.48850000000004</v>
      </c>
      <c r="X2" s="67">
        <v>419.02856000000003</v>
      </c>
      <c r="Y2" s="67">
        <v>3.0811004999999998</v>
      </c>
      <c r="Z2" s="67">
        <v>2.6498968999999999</v>
      </c>
      <c r="AA2" s="67">
        <v>24.155460000000001</v>
      </c>
      <c r="AB2" s="67">
        <v>2.3851670999999999</v>
      </c>
      <c r="AC2" s="67">
        <v>1200.3516999999999</v>
      </c>
      <c r="AD2" s="67">
        <v>8.362781</v>
      </c>
      <c r="AE2" s="67">
        <v>5.2577143</v>
      </c>
      <c r="AF2" s="67">
        <v>17.880033000000001</v>
      </c>
      <c r="AG2" s="67">
        <v>959.40229999999997</v>
      </c>
      <c r="AH2" s="67">
        <v>561.30219999999997</v>
      </c>
      <c r="AI2" s="67">
        <v>398.1001</v>
      </c>
      <c r="AJ2" s="67">
        <v>1786.2869000000001</v>
      </c>
      <c r="AK2" s="67">
        <v>11012.298000000001</v>
      </c>
      <c r="AL2" s="67">
        <v>362.69254000000001</v>
      </c>
      <c r="AM2" s="67">
        <v>5782.3770000000004</v>
      </c>
      <c r="AN2" s="67">
        <v>224.75257999999999</v>
      </c>
      <c r="AO2" s="67">
        <v>27.35547</v>
      </c>
      <c r="AP2" s="67">
        <v>23.096876000000002</v>
      </c>
      <c r="AQ2" s="67">
        <v>4.2585949999999997</v>
      </c>
      <c r="AR2" s="67">
        <v>15.542833</v>
      </c>
      <c r="AS2" s="67">
        <v>1289.6642999999999</v>
      </c>
      <c r="AT2" s="67">
        <v>1.0724480999999999E-2</v>
      </c>
      <c r="AU2" s="67">
        <v>5.5490490000000001</v>
      </c>
      <c r="AV2" s="67">
        <v>200.53364999999999</v>
      </c>
      <c r="AW2" s="67">
        <v>98.809640000000002</v>
      </c>
      <c r="AX2" s="67">
        <v>0.34897187000000002</v>
      </c>
      <c r="AY2" s="67">
        <v>1.3114313</v>
      </c>
      <c r="AZ2" s="67">
        <v>574.50210000000004</v>
      </c>
      <c r="BA2" s="67">
        <v>64.278850000000006</v>
      </c>
      <c r="BB2" s="67">
        <v>17.717431999999999</v>
      </c>
      <c r="BC2" s="67">
        <v>20.470227999999999</v>
      </c>
      <c r="BD2" s="67">
        <v>25.971713999999999</v>
      </c>
      <c r="BE2" s="67">
        <v>1.3105039999999999</v>
      </c>
      <c r="BF2" s="67">
        <v>8.9611959999999993</v>
      </c>
      <c r="BG2" s="67">
        <v>4.5795576000000001E-4</v>
      </c>
      <c r="BH2" s="67">
        <v>5.1628273000000002E-2</v>
      </c>
      <c r="BI2" s="67">
        <v>5.3622622000000002E-2</v>
      </c>
      <c r="BJ2" s="67">
        <v>0.30031069999999999</v>
      </c>
      <c r="BK2" s="67">
        <v>3.5227366999999997E-5</v>
      </c>
      <c r="BL2" s="67">
        <v>1.7604983999999999</v>
      </c>
      <c r="BM2" s="67">
        <v>9.1746280000000002</v>
      </c>
      <c r="BN2" s="67">
        <v>2.6643043</v>
      </c>
      <c r="BO2" s="67">
        <v>150.56323</v>
      </c>
      <c r="BP2" s="67">
        <v>24.418507000000002</v>
      </c>
      <c r="BQ2" s="67">
        <v>54.508052999999997</v>
      </c>
      <c r="BR2" s="67">
        <v>207.70105000000001</v>
      </c>
      <c r="BS2" s="67">
        <v>64.796999999999997</v>
      </c>
      <c r="BT2" s="67">
        <v>32.522007000000002</v>
      </c>
      <c r="BU2" s="67">
        <v>0.57837932999999997</v>
      </c>
      <c r="BV2" s="67">
        <v>7.1135241999999996E-3</v>
      </c>
      <c r="BW2" s="67">
        <v>2.3399239999999999</v>
      </c>
      <c r="BX2" s="67">
        <v>2.4987156000000001</v>
      </c>
      <c r="BY2" s="67">
        <v>0.28842180000000001</v>
      </c>
      <c r="BZ2" s="67">
        <v>4.2502260000000002E-3</v>
      </c>
      <c r="CA2" s="67">
        <v>1.9519175</v>
      </c>
      <c r="CB2" s="67">
        <v>1.3808019E-3</v>
      </c>
      <c r="CC2" s="67">
        <v>0.18825084</v>
      </c>
      <c r="CD2" s="67">
        <v>0.66959064999999995</v>
      </c>
      <c r="CE2" s="67">
        <v>0.46229658000000001</v>
      </c>
      <c r="CF2" s="67">
        <v>9.1711719999999997E-2</v>
      </c>
      <c r="CG2" s="67">
        <v>4.9500000000000003E-7</v>
      </c>
      <c r="CH2" s="67">
        <v>1.8591719E-2</v>
      </c>
      <c r="CI2" s="67">
        <v>5.0656750000000004E-3</v>
      </c>
      <c r="CJ2" s="67">
        <v>1.6766605000000001</v>
      </c>
      <c r="CK2" s="67">
        <v>0.13565181000000001</v>
      </c>
      <c r="CL2" s="67">
        <v>5.0504236000000002</v>
      </c>
      <c r="CM2" s="67">
        <v>9.1741329999999994</v>
      </c>
      <c r="CN2" s="67">
        <v>2880.1190999999999</v>
      </c>
      <c r="CO2" s="67">
        <v>5240.2494999999999</v>
      </c>
      <c r="CP2" s="67">
        <v>3006.1291999999999</v>
      </c>
      <c r="CQ2" s="67">
        <v>1155.3479</v>
      </c>
      <c r="CR2" s="67">
        <v>564.92219999999998</v>
      </c>
      <c r="CS2" s="67">
        <v>487.79289999999997</v>
      </c>
      <c r="CT2" s="67">
        <v>3077.105</v>
      </c>
      <c r="CU2" s="67">
        <v>1929.1621</v>
      </c>
      <c r="CV2" s="67">
        <v>1571.9537</v>
      </c>
      <c r="CW2" s="67">
        <v>2145.41</v>
      </c>
      <c r="CX2" s="67">
        <v>594.15459999999996</v>
      </c>
      <c r="CY2" s="67">
        <v>3590.8434999999999</v>
      </c>
      <c r="CZ2" s="67">
        <v>2156.29</v>
      </c>
      <c r="DA2" s="67">
        <v>4411.2330000000002</v>
      </c>
      <c r="DB2" s="67">
        <v>3934.5250000000001</v>
      </c>
      <c r="DC2" s="67">
        <v>6693.4319999999998</v>
      </c>
      <c r="DD2" s="67">
        <v>12745.8</v>
      </c>
      <c r="DE2" s="67">
        <v>2032.3042</v>
      </c>
      <c r="DF2" s="67">
        <v>5277.2449999999999</v>
      </c>
      <c r="DG2" s="67">
        <v>2729.8856999999998</v>
      </c>
      <c r="DH2" s="67">
        <v>61.45478</v>
      </c>
      <c r="DI2" s="67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64.278850000000006</v>
      </c>
      <c r="B6">
        <f>BB2</f>
        <v>17.717431999999999</v>
      </c>
      <c r="C6">
        <f>BC2</f>
        <v>20.470227999999999</v>
      </c>
      <c r="D6">
        <f>BD2</f>
        <v>25.971713999999999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254</v>
      </c>
      <c r="B2" s="55">
        <v>20965</v>
      </c>
      <c r="C2" s="56">
        <f ca="1">YEAR(TODAY())-YEAR(B2)+IF(TODAY()&gt;=DATE(YEAR(TODAY()),MONTH(B2),DAY(B2)),0,-1)</f>
        <v>63</v>
      </c>
      <c r="E2" s="52">
        <v>175.4</v>
      </c>
      <c r="F2" s="53" t="s">
        <v>275</v>
      </c>
      <c r="G2" s="52">
        <v>67</v>
      </c>
      <c r="H2" s="51" t="s">
        <v>40</v>
      </c>
      <c r="I2" s="78">
        <f>ROUND(G3/E3^2,1)</f>
        <v>21.8</v>
      </c>
    </row>
    <row r="3" spans="1:9" x14ac:dyDescent="0.3">
      <c r="E3" s="51">
        <f>E2/100</f>
        <v>1.754</v>
      </c>
      <c r="F3" s="51" t="s">
        <v>39</v>
      </c>
      <c r="G3" s="51">
        <f>G2</f>
        <v>67</v>
      </c>
      <c r="H3" s="51" t="s">
        <v>40</v>
      </c>
      <c r="I3" s="78"/>
    </row>
    <row r="4" spans="1:9" x14ac:dyDescent="0.3">
      <c r="A4" t="s">
        <v>272</v>
      </c>
    </row>
    <row r="5" spans="1:9" x14ac:dyDescent="0.3">
      <c r="B5" s="60">
        <v>44253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조광일, ID : H1900616)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2021년 02월 26일 11:28:55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195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2" t="s">
        <v>274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 x14ac:dyDescent="0.3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 x14ac:dyDescent="0.3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 x14ac:dyDescent="0.3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 x14ac:dyDescent="0.35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 x14ac:dyDescent="0.3">
      <c r="C10" s="158" t="s">
        <v>30</v>
      </c>
      <c r="D10" s="158"/>
      <c r="E10" s="159"/>
      <c r="F10" s="162">
        <f>'개인정보 및 신체계측 입력'!B5</f>
        <v>44253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 x14ac:dyDescent="0.35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 x14ac:dyDescent="0.3">
      <c r="C12" s="158" t="s">
        <v>32</v>
      </c>
      <c r="D12" s="158"/>
      <c r="E12" s="159"/>
      <c r="F12" s="143">
        <f ca="1">'개인정보 및 신체계측 입력'!C2</f>
        <v>63</v>
      </c>
      <c r="G12" s="143"/>
      <c r="H12" s="143"/>
      <c r="I12" s="143"/>
      <c r="K12" s="134">
        <f>'개인정보 및 신체계측 입력'!E2</f>
        <v>175.4</v>
      </c>
      <c r="L12" s="135"/>
      <c r="M12" s="128">
        <f>'개인정보 및 신체계측 입력'!G2</f>
        <v>67</v>
      </c>
      <c r="N12" s="129"/>
      <c r="O12" s="124" t="s">
        <v>270</v>
      </c>
      <c r="P12" s="118"/>
      <c r="Q12" s="121">
        <f>'개인정보 및 신체계측 입력'!I2</f>
        <v>21.8</v>
      </c>
      <c r="R12" s="121"/>
      <c r="S12" s="121"/>
    </row>
    <row r="13" spans="1:19" ht="18" customHeight="1" thickBot="1" x14ac:dyDescent="0.35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 x14ac:dyDescent="0.3">
      <c r="C14" s="160" t="s">
        <v>31</v>
      </c>
      <c r="D14" s="160"/>
      <c r="E14" s="161"/>
      <c r="F14" s="122" t="str">
        <f>MID('DRIs DATA'!B1,28,3)</f>
        <v>조광일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 x14ac:dyDescent="0.35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1" t="s">
        <v>41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 x14ac:dyDescent="0.35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9" t="s">
        <v>42</v>
      </c>
      <c r="E36" s="149"/>
      <c r="F36" s="149"/>
      <c r="G36" s="149"/>
      <c r="H36" s="149"/>
      <c r="I36" s="34">
        <f>'DRIs DATA'!F8</f>
        <v>72.5</v>
      </c>
      <c r="J36" s="150" t="s">
        <v>43</v>
      </c>
      <c r="K36" s="150"/>
      <c r="L36" s="150"/>
      <c r="M36" s="150"/>
      <c r="N36" s="35"/>
      <c r="O36" s="148" t="s">
        <v>44</v>
      </c>
      <c r="P36" s="148"/>
      <c r="Q36" s="148"/>
      <c r="R36" s="148"/>
      <c r="S36" s="148"/>
      <c r="T36" s="6"/>
    </row>
    <row r="37" spans="2:20" ht="18" customHeight="1" x14ac:dyDescent="0.3">
      <c r="B37" s="12"/>
      <c r="C37" s="145" t="s">
        <v>181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 x14ac:dyDescent="0.3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 x14ac:dyDescent="0.35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9" t="s">
        <v>42</v>
      </c>
      <c r="E41" s="149"/>
      <c r="F41" s="149"/>
      <c r="G41" s="149"/>
      <c r="H41" s="149"/>
      <c r="I41" s="34">
        <f>'DRIs DATA'!G8</f>
        <v>11.9</v>
      </c>
      <c r="J41" s="150" t="s">
        <v>43</v>
      </c>
      <c r="K41" s="150"/>
      <c r="L41" s="150"/>
      <c r="M41" s="150"/>
      <c r="N41" s="35"/>
      <c r="O41" s="147" t="s">
        <v>48</v>
      </c>
      <c r="P41" s="147"/>
      <c r="Q41" s="147"/>
      <c r="R41" s="147"/>
      <c r="S41" s="147"/>
      <c r="T41" s="6"/>
    </row>
    <row r="42" spans="2:20" ht="18" customHeight="1" x14ac:dyDescent="0.3">
      <c r="B42" s="6"/>
      <c r="C42" s="90" t="s">
        <v>183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 x14ac:dyDescent="0.3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 x14ac:dyDescent="0.35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51" t="s">
        <v>42</v>
      </c>
      <c r="E46" s="151"/>
      <c r="F46" s="151"/>
      <c r="G46" s="151"/>
      <c r="H46" s="151"/>
      <c r="I46" s="34">
        <f>'DRIs DATA'!H8</f>
        <v>15.5</v>
      </c>
      <c r="J46" s="150" t="s">
        <v>43</v>
      </c>
      <c r="K46" s="150"/>
      <c r="L46" s="150"/>
      <c r="M46" s="150"/>
      <c r="N46" s="35"/>
      <c r="O46" s="147" t="s">
        <v>47</v>
      </c>
      <c r="P46" s="147"/>
      <c r="Q46" s="147"/>
      <c r="R46" s="147"/>
      <c r="S46" s="147"/>
      <c r="T46" s="6"/>
    </row>
    <row r="47" spans="2:20" ht="18" customHeight="1" x14ac:dyDescent="0.3">
      <c r="B47" s="6"/>
      <c r="C47" s="90" t="s">
        <v>182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 x14ac:dyDescent="0.35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1" t="s">
        <v>190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 x14ac:dyDescent="0.35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6" t="s">
        <v>163</v>
      </c>
      <c r="D69" s="156"/>
      <c r="E69" s="156"/>
      <c r="F69" s="156"/>
      <c r="G69" s="156"/>
      <c r="H69" s="149" t="s">
        <v>169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157">
        <f>ROUND('그룹 전체 사용자의 일일 입력'!D6/MAX('그룹 전체 사용자의 일일 입력'!$B$6,'그룹 전체 사용자의 일일 입력'!$C$6,'그룹 전체 사용자의 일일 입력'!$D$6),1)</f>
        <v>1</v>
      </c>
      <c r="P69" s="157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91" t="s">
        <v>164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6" t="s">
        <v>50</v>
      </c>
      <c r="D72" s="156"/>
      <c r="E72" s="156"/>
      <c r="F72" s="156"/>
      <c r="G72" s="156"/>
      <c r="H72" s="38"/>
      <c r="I72" s="149" t="s">
        <v>51</v>
      </c>
      <c r="J72" s="149"/>
      <c r="K72" s="36">
        <f>ROUND('DRIs DATA'!L8,1)</f>
        <v>21.4</v>
      </c>
      <c r="L72" s="36" t="s">
        <v>52</v>
      </c>
      <c r="M72" s="36">
        <f>ROUND('DRIs DATA'!K8,1)</f>
        <v>10.9</v>
      </c>
      <c r="N72" s="150" t="s">
        <v>53</v>
      </c>
      <c r="O72" s="150"/>
      <c r="P72" s="150"/>
      <c r="Q72" s="150"/>
      <c r="R72" s="39"/>
      <c r="S72" s="35"/>
      <c r="T72" s="6"/>
    </row>
    <row r="73" spans="2:21" ht="18" customHeight="1" x14ac:dyDescent="0.3">
      <c r="B73" s="6"/>
      <c r="C73" s="90" t="s">
        <v>180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 x14ac:dyDescent="0.35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1" t="s">
        <v>191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 x14ac:dyDescent="0.35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2" t="s">
        <v>167</v>
      </c>
      <c r="C80" s="92"/>
      <c r="D80" s="92"/>
      <c r="E80" s="92"/>
      <c r="F80" s="21"/>
      <c r="G80" s="21"/>
      <c r="H80" s="21"/>
      <c r="L80" s="92" t="s">
        <v>171</v>
      </c>
      <c r="M80" s="92"/>
      <c r="N80" s="92"/>
      <c r="O80" s="92"/>
      <c r="P80" s="9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40" t="s">
        <v>267</v>
      </c>
      <c r="C93" s="141"/>
      <c r="D93" s="141"/>
      <c r="E93" s="141"/>
      <c r="F93" s="141"/>
      <c r="G93" s="141"/>
      <c r="H93" s="141"/>
      <c r="I93" s="141"/>
      <c r="J93" s="142"/>
      <c r="L93" s="140" t="s">
        <v>174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 x14ac:dyDescent="0.3">
      <c r="B94" s="95" t="s">
        <v>170</v>
      </c>
      <c r="C94" s="93"/>
      <c r="D94" s="93"/>
      <c r="E94" s="93"/>
      <c r="F94" s="96">
        <f>ROUND('DRIs DATA'!F16/'DRIs DATA'!C16*100,2)</f>
        <v>151.16</v>
      </c>
      <c r="G94" s="96"/>
      <c r="H94" s="93" t="s">
        <v>166</v>
      </c>
      <c r="I94" s="93"/>
      <c r="J94" s="94"/>
      <c r="L94" s="95" t="s">
        <v>170</v>
      </c>
      <c r="M94" s="93"/>
      <c r="N94" s="93"/>
      <c r="O94" s="93"/>
      <c r="P94" s="93"/>
      <c r="Q94" s="23">
        <f>ROUND('DRIs DATA'!M16/'DRIs DATA'!K16*100,2)</f>
        <v>331.67</v>
      </c>
      <c r="R94" s="93" t="s">
        <v>166</v>
      </c>
      <c r="S94" s="93"/>
      <c r="T94" s="9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8" t="s">
        <v>179</v>
      </c>
      <c r="C96" s="99"/>
      <c r="D96" s="99"/>
      <c r="E96" s="99"/>
      <c r="F96" s="99"/>
      <c r="G96" s="99"/>
      <c r="H96" s="99"/>
      <c r="I96" s="99"/>
      <c r="J96" s="100"/>
      <c r="L96" s="104" t="s">
        <v>172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 x14ac:dyDescent="0.3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 x14ac:dyDescent="0.3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 x14ac:dyDescent="0.3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 x14ac:dyDescent="0.3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 x14ac:dyDescent="0.35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1" t="s">
        <v>192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 x14ac:dyDescent="0.35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2" t="s">
        <v>168</v>
      </c>
      <c r="C107" s="92"/>
      <c r="D107" s="92"/>
      <c r="E107" s="92"/>
      <c r="F107" s="6"/>
      <c r="G107" s="6"/>
      <c r="H107" s="6"/>
      <c r="I107" s="6"/>
      <c r="L107" s="92" t="s">
        <v>269</v>
      </c>
      <c r="M107" s="92"/>
      <c r="N107" s="92"/>
      <c r="O107" s="92"/>
      <c r="P107" s="9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7" t="s">
        <v>263</v>
      </c>
      <c r="C120" s="88"/>
      <c r="D120" s="88"/>
      <c r="E120" s="88"/>
      <c r="F120" s="88"/>
      <c r="G120" s="88"/>
      <c r="H120" s="88"/>
      <c r="I120" s="88"/>
      <c r="J120" s="89"/>
      <c r="L120" s="87" t="s">
        <v>264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 x14ac:dyDescent="0.3">
      <c r="B121" s="43" t="s">
        <v>170</v>
      </c>
      <c r="C121" s="16"/>
      <c r="D121" s="16"/>
      <c r="E121" s="15"/>
      <c r="F121" s="96">
        <f>ROUND('DRIs DATA'!F26/'DRIs DATA'!C26*100,2)</f>
        <v>419</v>
      </c>
      <c r="G121" s="96"/>
      <c r="H121" s="93" t="s">
        <v>165</v>
      </c>
      <c r="I121" s="93"/>
      <c r="J121" s="94"/>
      <c r="L121" s="42" t="s">
        <v>170</v>
      </c>
      <c r="M121" s="20"/>
      <c r="N121" s="20"/>
      <c r="O121" s="23"/>
      <c r="P121" s="6"/>
      <c r="Q121" s="58">
        <f>ROUND('DRIs DATA'!AH26/'DRIs DATA'!AE26*100,2)</f>
        <v>160</v>
      </c>
      <c r="R121" s="93" t="s">
        <v>165</v>
      </c>
      <c r="S121" s="93"/>
      <c r="T121" s="9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10" t="s">
        <v>173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268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 x14ac:dyDescent="0.3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 x14ac:dyDescent="0.3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 x14ac:dyDescent="0.3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 x14ac:dyDescent="0.3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7.25" thickBot="1" x14ac:dyDescent="0.35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1" t="s">
        <v>261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262</v>
      </c>
      <c r="P130" s="82"/>
      <c r="Q130" s="82"/>
      <c r="R130" s="82"/>
      <c r="S130" s="82"/>
      <c r="T130" s="83"/>
    </row>
    <row r="131" spans="2:21" ht="18" customHeight="1" thickBot="1" x14ac:dyDescent="0.35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1" t="s">
        <v>193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 x14ac:dyDescent="0.35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2" t="s">
        <v>176</v>
      </c>
      <c r="C158" s="92"/>
      <c r="D158" s="92"/>
      <c r="E158" s="6"/>
      <c r="F158" s="6"/>
      <c r="G158" s="6"/>
      <c r="H158" s="6"/>
      <c r="I158" s="6"/>
      <c r="L158" s="92" t="s">
        <v>177</v>
      </c>
      <c r="M158" s="92"/>
      <c r="N158" s="9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7" t="s">
        <v>265</v>
      </c>
      <c r="C171" s="88"/>
      <c r="D171" s="88"/>
      <c r="E171" s="88"/>
      <c r="F171" s="88"/>
      <c r="G171" s="88"/>
      <c r="H171" s="88"/>
      <c r="I171" s="88"/>
      <c r="J171" s="89"/>
      <c r="L171" s="87" t="s">
        <v>175</v>
      </c>
      <c r="M171" s="88"/>
      <c r="N171" s="88"/>
      <c r="O171" s="88"/>
      <c r="P171" s="88"/>
      <c r="Q171" s="88"/>
      <c r="R171" s="88"/>
      <c r="S171" s="89"/>
    </row>
    <row r="172" spans="2:19" ht="18" customHeight="1" x14ac:dyDescent="0.3">
      <c r="B172" s="42" t="s">
        <v>170</v>
      </c>
      <c r="C172" s="20"/>
      <c r="D172" s="20"/>
      <c r="E172" s="6"/>
      <c r="F172" s="96">
        <f>ROUND('DRIs DATA'!F36/'DRIs DATA'!C36*100,2)</f>
        <v>119.93</v>
      </c>
      <c r="G172" s="96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734.15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10" t="s">
        <v>184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186</v>
      </c>
      <c r="M174" s="111"/>
      <c r="N174" s="111"/>
      <c r="O174" s="111"/>
      <c r="P174" s="111"/>
      <c r="Q174" s="111"/>
      <c r="R174" s="111"/>
      <c r="S174" s="112"/>
    </row>
    <row r="175" spans="2:19" ht="18" customHeight="1" x14ac:dyDescent="0.3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 x14ac:dyDescent="0.3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 x14ac:dyDescent="0.3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 x14ac:dyDescent="0.3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 x14ac:dyDescent="0.3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 x14ac:dyDescent="0.35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 x14ac:dyDescent="0.35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 x14ac:dyDescent="0.3">
      <c r="B183" s="92" t="s">
        <v>178</v>
      </c>
      <c r="C183" s="92"/>
      <c r="D183" s="9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7" t="s">
        <v>266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6">
        <f>ROUND('DRIs DATA'!F46/'DRIs DATA'!C46*100,2)</f>
        <v>274</v>
      </c>
      <c r="G197" s="96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10" t="s">
        <v>185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 x14ac:dyDescent="0.3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 x14ac:dyDescent="0.3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 x14ac:dyDescent="0.3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 x14ac:dyDescent="0.3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 x14ac:dyDescent="0.35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 x14ac:dyDescent="0.35">
      <c r="K205" s="10"/>
    </row>
    <row r="206" spans="2:20" ht="18" customHeight="1" x14ac:dyDescent="0.3">
      <c r="B206" s="81" t="s">
        <v>194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 x14ac:dyDescent="0.35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6" t="s">
        <v>187</v>
      </c>
      <c r="C209" s="116"/>
      <c r="D209" s="116"/>
      <c r="E209" s="116"/>
      <c r="F209" s="116"/>
      <c r="G209" s="116"/>
      <c r="H209" s="116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7" t="s">
        <v>189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2021-02-26T05:43:18Z</dcterms:modified>
</cp:coreProperties>
</file>