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<sst xmlns="http://schemas.openxmlformats.org/spreadsheetml/2006/main" count="692" uniqueCount="337">
  <si>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</si>
  <si>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</si>
  <si>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</si>
  <si>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</si>
  <si>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</si>
  <si>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</si>
  <si>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</si>
  <si>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</si>
  <si>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</si>
  <si>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</si>
  <si>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</si>
  <si>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</si>
  <si>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</si>
  <si>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</si>
  <si>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</si>
  <si>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</si>
  <si>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</si>
  <si>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</si>
  <si>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</si>
  <si>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</si>
  <si>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</si>
  <si>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</si>
  <si>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</si>
  <si>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</si>
  <si>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</si>
  <si>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</si>
  <si>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</si>
  <si>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</si>
  <si>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</si>
  <si>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</si>
  <si>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</si>
  <si>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</si>
  <si>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</si>
  <si>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</si>
  <si>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</si>
  <si>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</si>
  <si>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</si>
  <si>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</si>
  <si>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</si>
  <si>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</si>
  <si>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</si>
  <si>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</si>
  <si>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</si>
  <si>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</si>
  <si>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</si>
  <si>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</si>
  <si>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</si>
  <si>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</si>
  <si>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</si>
  <si>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</si>
  <si>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</si>
  <si>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</si>
  <si>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</si>
  <si>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</si>
  <si>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</si>
  <si>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</si>
  <si>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</si>
  <si>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</si>
  <si>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</si>
  <si>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</si>
  <si>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</si>
  <si>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</si>
  <si>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</si>
  <si>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</si>
  <si>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</si>
  <si>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</si>
  <si>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</si>
  <si>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</si>
  <si>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</si>
  <si>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</si>
  <si>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</si>
  <si>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</si>
  <si>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</si>
  <si>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</si>
  <si>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</si>
  <si>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</si>
  <si>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</si>
  <si>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</si>
  <si>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</si>
  <si>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</si>
  <si>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</si>
  <si>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</si>
  <si>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</si>
  <si>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</si>
  <si>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</si>
  <si>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</si>
  <si>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</si>
  <si>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</si>
  <si>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</si>
  <si>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</si>
  <si>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</si>
  <si>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</si>
  <si>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</si>
  <si>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</si>
  <si>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</si>
  <si>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</si>
  <si>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</si>
  <si>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</si>
  <si>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</si>
  <si>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</si>
  <si>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</si>
  <si>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</si>
  <si>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</si>
  <si>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</si>
  <si>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</si>
  <si>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</si>
  <si>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</si>
  <si>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</si>
  <si>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</si>
  <si>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</si>
  <si>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</si>
  <si>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</si>
  <si>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</si>
  <si>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</si>
  <si>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</si>
  <si>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</si>
  <si>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</si>
  <si>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</si>
  <si>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</si>
  <si>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</si>
  <si>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</si>
  <si>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</si>
  <si>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</si>
  <si>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</si>
  <si>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</si>
  <si>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</si>
  <si>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</si>
  <si>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</si>
  <si>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</si>
  <si>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</si>
  <si>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</si>
  <si>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</si>
  <si>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</si>
  <si>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</si>
  <si>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</si>
  <si>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</si>
  <si>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</si>
  <si>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</si>
  <si>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</si>
  <si>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</si>
  <si>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</si>
  <si>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</si>
  <si>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</si>
  <si>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</si>
  <si>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</si>
  <si>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</si>
  <si>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</si>
  <si>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</si>
  <si>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</si>
  <si>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</si>
  <si>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</si>
  <si>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</si>
  <si>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</si>
  <si>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</si>
  <si>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</si>
  <si>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</si>
  <si>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</si>
  <si>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</si>
  <si>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</si>
  <si>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</si>
  <si>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</si>
  <si>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</si>
  <si>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</si>
  <si>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</si>
  <si>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</si>
  <si>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</si>
  <si>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</si>
  <si>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</si>
  <si>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</si>
  <si>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</si>
  <si>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</si>
  <si>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</si>
  <si>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</si>
  <si>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</si>
  <si>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</si>
  <si>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</si>
  <si>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</si>
  <si>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</si>
  <si>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</si>
  <si>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</si>
  <si>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</si>
  <si>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</si>
  <si>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</si>
  <si>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</si>
  <si>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</si>
  <si>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</si>
  <si>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</si>
  <si>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</si>
  <si>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</si>
  <si>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</si>
  <si>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</si>
  <si>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</si>
  <si>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</si>
  <si>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</si>
  <si>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</si>
  <si>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</si>
  <si>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</si>
  <si>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</si>
  <si>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</si>
  <si>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</si>
  <si>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</si>
  <si>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</si>
  <si>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</si>
  <si>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</si>
  <si>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</si>
  <si>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</si>
  <si>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</si>
  <si>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</si>
  <si>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</si>
  <si>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</si>
  <si>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</si>
  <si>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</si>
  <si>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</si>
  <si>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</si>
  <si>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</si>
  <si>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</si>
  <si>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</si>
  <si>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</si>
  <si>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</si>
  <si>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</si>
  <si>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</si>
  <si>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</si>
  <si>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</si>
  <si>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</si>
  <si>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</si>
  <si>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</si>
  <si>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</si>
  <si>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</si>
  <si>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</si>
  <si>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</si>
  <si>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</si>
  <si>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</si>
  <si>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</si>
  <si>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</si>
  <si>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</si>
  <si>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</si>
  <si>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</si>
  <si>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</si>
  <si>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</si>
  <si>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</si>
  <si>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</si>
  <si>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</si>
  <si>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</si>
  <si>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</si>
  <si>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</si>
  <si>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</si>
  <si>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</si>
  <si>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</si>
  <si>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</si>
  <si>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</si>
  <si>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</si>
  <si>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</si>
  <si>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</si>
  <si>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</si>
  <si>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</si>
  <si>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</si>
  <si>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</si>
  <si>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</si>
  <si>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</si>
  <si>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</si>
  <si>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</si>
  <si>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</si>
  <si>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</si>
  <si>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</si>
  <si>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</si>
  <si>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</si>
  <si>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</si>
  <si>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</si>
  <si>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</si>
  <si>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</si>
  <si>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</si>
  <si>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</si>
  <si>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</si>
  <si>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</si>
  <si>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</si>
  <si>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</si>
  <si>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열량영양소</t>
    <phoneticPr fontId="1" type="noConversion"/>
  </si>
  <si>
    <t>권장섭취량</t>
    <phoneticPr fontId="1" type="noConversion"/>
  </si>
  <si>
    <t>비타민B6</t>
    <phoneticPr fontId="1" type="noConversion"/>
  </si>
  <si>
    <t>엽산</t>
    <phoneticPr fontId="1" type="noConversion"/>
  </si>
  <si>
    <t>구리(ug/일)</t>
    <phoneticPr fontId="1" type="noConversion"/>
  </si>
  <si>
    <t>출력시각</t>
    <phoneticPr fontId="1" type="noConversion"/>
  </si>
  <si>
    <t>n-6불포화</t>
    <phoneticPr fontId="1" type="noConversion"/>
  </si>
  <si>
    <t>비타민A</t>
    <phoneticPr fontId="1" type="noConversion"/>
  </si>
  <si>
    <t>마그네슘</t>
    <phoneticPr fontId="1" type="noConversion"/>
  </si>
  <si>
    <t>몰리브덴(ug/일)</t>
    <phoneticPr fontId="1" type="noConversion"/>
  </si>
  <si>
    <t>F</t>
  </si>
  <si>
    <t>다량영양소</t>
    <phoneticPr fontId="1" type="noConversion"/>
  </si>
  <si>
    <t>섭취량</t>
    <phoneticPr fontId="1" type="noConversion"/>
  </si>
  <si>
    <t>상한섭취량</t>
    <phoneticPr fontId="1" type="noConversion"/>
  </si>
  <si>
    <t>비타민B12</t>
    <phoneticPr fontId="1" type="noConversion"/>
  </si>
  <si>
    <t>비오틴</t>
    <phoneticPr fontId="1" type="noConversion"/>
  </si>
  <si>
    <t>칼륨</t>
    <phoneticPr fontId="1" type="noConversion"/>
  </si>
  <si>
    <t>구리</t>
    <phoneticPr fontId="1" type="noConversion"/>
  </si>
  <si>
    <t>셀레늄</t>
    <phoneticPr fontId="1" type="noConversion"/>
  </si>
  <si>
    <t>불포화지방산</t>
    <phoneticPr fontId="1" type="noConversion"/>
  </si>
  <si>
    <t>평균필요량</t>
    <phoneticPr fontId="1" type="noConversion"/>
  </si>
  <si>
    <t>충분섭취량</t>
    <phoneticPr fontId="1" type="noConversion"/>
  </si>
  <si>
    <t>적정비율(최소)</t>
    <phoneticPr fontId="1" type="noConversion"/>
  </si>
  <si>
    <t>식이섬유(g/일)</t>
    <phoneticPr fontId="1" type="noConversion"/>
  </si>
  <si>
    <t>섭취비율</t>
    <phoneticPr fontId="1" type="noConversion"/>
  </si>
  <si>
    <t>염소</t>
    <phoneticPr fontId="1" type="noConversion"/>
  </si>
  <si>
    <t>정보</t>
    <phoneticPr fontId="1" type="noConversion"/>
  </si>
  <si>
    <t>에너지(kcal)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</si>
  <si>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</si>
  <si>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</si>
  <si>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</si>
  <si>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</si>
  <si>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단백질(g/일)</t>
    <phoneticPr fontId="1" type="noConversion"/>
  </si>
  <si>
    <t>적정비율(최대)</t>
    <phoneticPr fontId="1" type="noConversion"/>
  </si>
  <si>
    <t>지용성 비타민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</si>
  <si>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</si>
  <si>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</si>
  <si>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</si>
  <si>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</si>
  <si>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</si>
  <si>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</si>
  <si>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</si>
  <si>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</si>
  <si>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</si>
  <si>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판토텐산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</si>
  <si>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</si>
  <si>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</si>
  <si>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</si>
  <si>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</si>
  <si>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</si>
  <si>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</si>
  <si>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</si>
  <si>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</si>
  <si>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</si>
  <si>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몰리브덴</t>
    <phoneticPr fontId="1" type="noConversion"/>
  </si>
  <si>
    <t>크롬</t>
    <phoneticPr fontId="1" type="noConversion"/>
  </si>
  <si>
    <t>크롬(ug/일)</t>
    <phoneticPr fontId="1" type="noConversion"/>
  </si>
  <si>
    <t>(설문지 : FFQ 95문항 설문지, 사용자 : 박금자, ID : H1900695)</t>
  </si>
  <si>
    <t>2021년 08월 10일 14:30:09</t>
  </si>
  <si>
    <t>H1900695</t>
  </si>
  <si>
    <t>박금자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</si>
</sst>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56.392180000000003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1708680"/>
        <c:axId val="721707112"/>
      </c:barChart>
      <c:catAx>
        <c:axId val="721708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1707112"/>
        <c:crosses val="autoZero"/>
        <c:auto val="1"/>
        <c:lblAlgn val="ctr"/>
        <c:lblOffset val="100"/>
        <c:noMultiLvlLbl val="0"/>
      </c:catAx>
      <c:valAx>
        <c:axId val="721707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1708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3.0576675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1718088"/>
        <c:axId val="721718480"/>
      </c:barChart>
      <c:catAx>
        <c:axId val="721718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1718480"/>
        <c:crosses val="autoZero"/>
        <c:auto val="1"/>
        <c:lblAlgn val="ctr"/>
        <c:lblOffset val="100"/>
        <c:noMultiLvlLbl val="0"/>
      </c:catAx>
      <c:valAx>
        <c:axId val="721718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1718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3.4629089999999998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1723576"/>
        <c:axId val="721722792"/>
      </c:barChart>
      <c:catAx>
        <c:axId val="721723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1722792"/>
        <c:crosses val="autoZero"/>
        <c:auto val="1"/>
        <c:lblAlgn val="ctr"/>
        <c:lblOffset val="100"/>
        <c:noMultiLvlLbl val="0"/>
      </c:catAx>
      <c:valAx>
        <c:axId val="721722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1723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1013.1142599999999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1721224"/>
        <c:axId val="721721616"/>
      </c:barChart>
      <c:catAx>
        <c:axId val="721721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1721616"/>
        <c:crosses val="autoZero"/>
        <c:auto val="1"/>
        <c:lblAlgn val="ctr"/>
        <c:lblOffset val="100"/>
        <c:noMultiLvlLbl val="0"/>
      </c:catAx>
      <c:valAx>
        <c:axId val="721721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1721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2756.3456999999999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1701624"/>
        <c:axId val="721699664"/>
      </c:barChart>
      <c:catAx>
        <c:axId val="721701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1699664"/>
        <c:crosses val="autoZero"/>
        <c:auto val="1"/>
        <c:lblAlgn val="ctr"/>
        <c:lblOffset val="100"/>
        <c:noMultiLvlLbl val="0"/>
      </c:catAx>
      <c:valAx>
        <c:axId val="7216996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1701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259.30189999999999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1694568"/>
        <c:axId val="721703584"/>
      </c:barChart>
      <c:catAx>
        <c:axId val="721694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1703584"/>
        <c:crosses val="autoZero"/>
        <c:auto val="1"/>
        <c:lblAlgn val="ctr"/>
        <c:lblOffset val="100"/>
        <c:noMultiLvlLbl val="0"/>
      </c:catAx>
      <c:valAx>
        <c:axId val="721703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1694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108.83338999999999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1696136"/>
        <c:axId val="721696528"/>
      </c:barChart>
      <c:catAx>
        <c:axId val="721696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1696528"/>
        <c:crosses val="autoZero"/>
        <c:auto val="1"/>
        <c:lblAlgn val="ctr"/>
        <c:lblOffset val="100"/>
        <c:noMultiLvlLbl val="0"/>
      </c:catAx>
      <c:valAx>
        <c:axId val="721696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1696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8.4274640000000005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1697312"/>
        <c:axId val="721698488"/>
      </c:barChart>
      <c:catAx>
        <c:axId val="721697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1698488"/>
        <c:crosses val="autoZero"/>
        <c:auto val="1"/>
        <c:lblAlgn val="ctr"/>
        <c:lblOffset val="100"/>
        <c:noMultiLvlLbl val="0"/>
      </c:catAx>
      <c:valAx>
        <c:axId val="721698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169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733.34216000000004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3072752"/>
        <c:axId val="653071184"/>
      </c:barChart>
      <c:catAx>
        <c:axId val="653072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3071184"/>
        <c:crosses val="autoZero"/>
        <c:auto val="1"/>
        <c:lblAlgn val="ctr"/>
        <c:lblOffset val="100"/>
        <c:noMultiLvlLbl val="0"/>
      </c:catAx>
      <c:valAx>
        <c:axId val="65307118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3072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2.6098159999999999E-2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3080592"/>
        <c:axId val="653077456"/>
      </c:barChart>
      <c:catAx>
        <c:axId val="65308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3077456"/>
        <c:crosses val="autoZero"/>
        <c:auto val="1"/>
        <c:lblAlgn val="ctr"/>
        <c:lblOffset val="100"/>
        <c:noMultiLvlLbl val="0"/>
      </c:catAx>
      <c:valAx>
        <c:axId val="653077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308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2.1866074000000002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3080984"/>
        <c:axId val="653072360"/>
      </c:barChart>
      <c:catAx>
        <c:axId val="653080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3072360"/>
        <c:crosses val="autoZero"/>
        <c:auto val="1"/>
        <c:lblAlgn val="ctr"/>
        <c:lblOffset val="100"/>
        <c:noMultiLvlLbl val="0"/>
      </c:catAx>
      <c:valAx>
        <c:axId val="653072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3080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17.613482000000001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1711424"/>
        <c:axId val="721707504"/>
      </c:barChart>
      <c:catAx>
        <c:axId val="721711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1707504"/>
        <c:crosses val="autoZero"/>
        <c:auto val="1"/>
        <c:lblAlgn val="ctr"/>
        <c:lblOffset val="100"/>
        <c:noMultiLvlLbl val="0"/>
      </c:catAx>
      <c:valAx>
        <c:axId val="721707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1711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112.121346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3070400"/>
        <c:axId val="653081376"/>
      </c:barChart>
      <c:catAx>
        <c:axId val="653070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3081376"/>
        <c:crosses val="autoZero"/>
        <c:auto val="1"/>
        <c:lblAlgn val="ctr"/>
        <c:lblOffset val="100"/>
        <c:noMultiLvlLbl val="0"/>
      </c:catAx>
      <c:valAx>
        <c:axId val="65308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307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63.505119999999998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3077848"/>
        <c:axId val="653079024"/>
      </c:barChart>
      <c:catAx>
        <c:axId val="653077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3079024"/>
        <c:crosses val="autoZero"/>
        <c:auto val="1"/>
        <c:lblAlgn val="ctr"/>
        <c:lblOffset val="100"/>
        <c:noMultiLvlLbl val="0"/>
      </c:catAx>
      <c:valAx>
        <c:axId val="653079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3077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3.9260000000000002</c:v>
                </c:pt>
                <c:pt idx="1">
                  <c:v>15.747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53082160"/>
        <c:axId val="653078632"/>
      </c:barChart>
      <c:catAx>
        <c:axId val="653082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3078632"/>
        <c:crosses val="autoZero"/>
        <c:auto val="1"/>
        <c:lblAlgn val="ctr"/>
        <c:lblOffset val="100"/>
        <c:noMultiLvlLbl val="0"/>
      </c:catAx>
      <c:valAx>
        <c:axId val="653078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308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15.284014000000001</c:v>
                </c:pt>
                <c:pt idx="1">
                  <c:v>15.103692000000001</c:v>
                </c:pt>
                <c:pt idx="2">
                  <c:v>15.6043415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327.61392000000001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3074712"/>
        <c:axId val="653071576"/>
      </c:barChart>
      <c:catAx>
        <c:axId val="653074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3071576"/>
        <c:crosses val="autoZero"/>
        <c:auto val="1"/>
        <c:lblAlgn val="ctr"/>
        <c:lblOffset val="100"/>
        <c:noMultiLvlLbl val="0"/>
      </c:catAx>
      <c:valAx>
        <c:axId val="653071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3074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15.165836000000001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3071968"/>
        <c:axId val="653076672"/>
      </c:barChart>
      <c:catAx>
        <c:axId val="653071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3076672"/>
        <c:crosses val="autoZero"/>
        <c:auto val="1"/>
        <c:lblAlgn val="ctr"/>
        <c:lblOffset val="100"/>
        <c:noMultiLvlLbl val="0"/>
      </c:catAx>
      <c:valAx>
        <c:axId val="653076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307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69.042000000000002</c:v>
                </c:pt>
                <c:pt idx="1">
                  <c:v>13.724</c:v>
                </c:pt>
                <c:pt idx="2">
                  <c:v>17.234000000000002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53074320"/>
        <c:axId val="653075888"/>
      </c:barChart>
      <c:catAx>
        <c:axId val="653074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3075888"/>
        <c:crosses val="autoZero"/>
        <c:auto val="1"/>
        <c:lblAlgn val="ctr"/>
        <c:lblOffset val="100"/>
        <c:noMultiLvlLbl val="0"/>
      </c:catAx>
      <c:valAx>
        <c:axId val="653075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3074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1524.7905000000001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3076280"/>
        <c:axId val="653077064"/>
      </c:barChart>
      <c:catAx>
        <c:axId val="653076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3077064"/>
        <c:crosses val="autoZero"/>
        <c:auto val="1"/>
        <c:lblAlgn val="ctr"/>
        <c:lblOffset val="100"/>
        <c:noMultiLvlLbl val="0"/>
      </c:catAx>
      <c:valAx>
        <c:axId val="653077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307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67.658280000000005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3087256"/>
        <c:axId val="653093136"/>
      </c:barChart>
      <c:catAx>
        <c:axId val="653087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3093136"/>
        <c:crosses val="autoZero"/>
        <c:auto val="1"/>
        <c:lblAlgn val="ctr"/>
        <c:lblOffset val="100"/>
        <c:noMultiLvlLbl val="0"/>
      </c:catAx>
      <c:valAx>
        <c:axId val="653093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3087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459.08679999999998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3088432"/>
        <c:axId val="653086472"/>
      </c:barChart>
      <c:catAx>
        <c:axId val="653088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3086472"/>
        <c:crosses val="autoZero"/>
        <c:auto val="1"/>
        <c:lblAlgn val="ctr"/>
        <c:lblOffset val="100"/>
        <c:noMultiLvlLbl val="0"/>
      </c:catAx>
      <c:valAx>
        <c:axId val="653086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308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3.8934681000000002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1715736"/>
        <c:axId val="721709464"/>
      </c:barChart>
      <c:catAx>
        <c:axId val="721715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1709464"/>
        <c:crosses val="autoZero"/>
        <c:auto val="1"/>
        <c:lblAlgn val="ctr"/>
        <c:lblOffset val="100"/>
        <c:noMultiLvlLbl val="0"/>
      </c:catAx>
      <c:valAx>
        <c:axId val="721709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1715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2815.1729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3085296"/>
        <c:axId val="653086080"/>
      </c:barChart>
      <c:catAx>
        <c:axId val="65308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3086080"/>
        <c:crosses val="autoZero"/>
        <c:auto val="1"/>
        <c:lblAlgn val="ctr"/>
        <c:lblOffset val="100"/>
        <c:noMultiLvlLbl val="0"/>
      </c:catAx>
      <c:valAx>
        <c:axId val="653086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308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10.529982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3090000"/>
        <c:axId val="653094312"/>
      </c:barChart>
      <c:catAx>
        <c:axId val="653090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3094312"/>
        <c:crosses val="autoZero"/>
        <c:auto val="1"/>
        <c:lblAlgn val="ctr"/>
        <c:lblOffset val="100"/>
        <c:noMultiLvlLbl val="0"/>
      </c:catAx>
      <c:valAx>
        <c:axId val="653094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309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1.1675682999999999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3086864"/>
        <c:axId val="653088040"/>
      </c:barChart>
      <c:catAx>
        <c:axId val="653086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3088040"/>
        <c:crosses val="autoZero"/>
        <c:auto val="1"/>
        <c:lblAlgn val="ctr"/>
        <c:lblOffset val="100"/>
        <c:noMultiLvlLbl val="0"/>
      </c:catAx>
      <c:valAx>
        <c:axId val="653088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308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125.24709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1713384"/>
        <c:axId val="721707896"/>
      </c:barChart>
      <c:catAx>
        <c:axId val="721713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1707896"/>
        <c:crosses val="autoZero"/>
        <c:auto val="1"/>
        <c:lblAlgn val="ctr"/>
        <c:lblOffset val="100"/>
        <c:noMultiLvlLbl val="0"/>
      </c:catAx>
      <c:valAx>
        <c:axId val="721707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1713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1.3951309000000001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1713776"/>
        <c:axId val="721709072"/>
      </c:barChart>
      <c:catAx>
        <c:axId val="721713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1709072"/>
        <c:crosses val="autoZero"/>
        <c:auto val="1"/>
        <c:lblAlgn val="ctr"/>
        <c:lblOffset val="100"/>
        <c:noMultiLvlLbl val="0"/>
      </c:catAx>
      <c:valAx>
        <c:axId val="721709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1713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9.8164029999999993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1724752"/>
        <c:axId val="721720440"/>
      </c:barChart>
      <c:catAx>
        <c:axId val="721724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1720440"/>
        <c:crosses val="autoZero"/>
        <c:auto val="1"/>
        <c:lblAlgn val="ctr"/>
        <c:lblOffset val="100"/>
        <c:noMultiLvlLbl val="0"/>
      </c:catAx>
      <c:valAx>
        <c:axId val="721720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1724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1.1675682999999999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1710248"/>
        <c:axId val="721718872"/>
      </c:barChart>
      <c:catAx>
        <c:axId val="721710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1718872"/>
        <c:crosses val="autoZero"/>
        <c:auto val="1"/>
        <c:lblAlgn val="ctr"/>
        <c:lblOffset val="100"/>
        <c:noMultiLvlLbl val="0"/>
      </c:catAx>
      <c:valAx>
        <c:axId val="721718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1710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373.97190000000001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1722008"/>
        <c:axId val="721723968"/>
      </c:barChart>
      <c:catAx>
        <c:axId val="721722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1723968"/>
        <c:crosses val="autoZero"/>
        <c:auto val="1"/>
        <c:lblAlgn val="ctr"/>
        <c:lblOffset val="100"/>
        <c:noMultiLvlLbl val="0"/>
      </c:catAx>
      <c:valAx>
        <c:axId val="721723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1722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5.2256827000000001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1722400"/>
        <c:axId val="721725144"/>
      </c:barChart>
      <c:catAx>
        <c:axId val="721722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1725144"/>
        <c:crosses val="autoZero"/>
        <c:auto val="1"/>
        <c:lblAlgn val="ctr"/>
        <c:lblOffset val="100"/>
        <c:noMultiLvlLbl val="0"/>
      </c:catAx>
      <c:valAx>
        <c:axId val="721725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172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G66" sqref="G66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박금자, ID : H1900695)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08월 10일 14:30:09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1600</v>
      </c>
      <c r="C6" s="59">
        <f>'DRIs DATA 입력'!C6</f>
        <v>1524.7905000000001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56.392180000000003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17.613482000000001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69.042000000000002</v>
      </c>
      <c r="G8" s="59">
        <f>'DRIs DATA 입력'!G8</f>
        <v>13.724</v>
      </c>
      <c r="H8" s="59">
        <f>'DRIs DATA 입력'!H8</f>
        <v>17.234000000000002</v>
      </c>
      <c r="I8" s="46"/>
      <c r="J8" s="59" t="s">
        <v>215</v>
      </c>
      <c r="K8" s="59">
        <f>'DRIs DATA 입력'!K8</f>
        <v>3.9260000000000002</v>
      </c>
      <c r="L8" s="59">
        <f>'DRIs DATA 입력'!L8</f>
        <v>15.747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327.61392000000001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15.165836000000001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3.8934681000000002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125.24709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67.658280000000005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1.2463464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1.3951309000000001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9.8164029999999993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1.1675682999999999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373.97190000000001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5.2256827000000001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3.0576675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3.4629089999999998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459.08679999999998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1013.1142599999999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2815.1729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2756.3456999999999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259.30189999999999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108.83338999999999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10.529982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8.4274640000000005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733.34216000000004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2.6098159999999999E-2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2.1866074000000002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112.121346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63.505119999999998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6" sqref="K5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ht="15" customHeight="1" x14ac:dyDescent="0.3">
      <c r="A1" s="62" t="s">
        <v>302</v>
      </c>
      <c r="B1" s="61" t="s">
        <v>333</v>
      </c>
      <c r="G1" s="62" t="s">
        <v>281</v>
      </c>
      <c r="H1" s="61" t="s">
        <v>334</v>
      </c>
    </row>
    <row r="3" spans="1:27" x14ac:dyDescent="0.3">
      <c r="A3" s="71" t="s">
        <v>287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303</v>
      </c>
      <c r="B4" s="69"/>
      <c r="C4" s="69"/>
      <c r="E4" s="66" t="s">
        <v>276</v>
      </c>
      <c r="F4" s="67"/>
      <c r="G4" s="67"/>
      <c r="H4" s="68"/>
      <c r="J4" s="66" t="s">
        <v>295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304</v>
      </c>
      <c r="V4" s="69"/>
      <c r="W4" s="69"/>
      <c r="X4" s="69"/>
      <c r="Y4" s="69"/>
      <c r="Z4" s="69"/>
    </row>
    <row r="5" spans="1:27" x14ac:dyDescent="0.3">
      <c r="A5" s="65"/>
      <c r="B5" s="65" t="s">
        <v>305</v>
      </c>
      <c r="C5" s="65" t="s">
        <v>288</v>
      </c>
      <c r="E5" s="65"/>
      <c r="F5" s="65" t="s">
        <v>49</v>
      </c>
      <c r="G5" s="65" t="s">
        <v>306</v>
      </c>
      <c r="H5" s="65" t="s">
        <v>45</v>
      </c>
      <c r="J5" s="65"/>
      <c r="K5" s="65" t="s">
        <v>307</v>
      </c>
      <c r="L5" s="65" t="s">
        <v>282</v>
      </c>
      <c r="N5" s="65"/>
      <c r="O5" s="65" t="s">
        <v>296</v>
      </c>
      <c r="P5" s="65" t="s">
        <v>277</v>
      </c>
      <c r="Q5" s="65" t="s">
        <v>297</v>
      </c>
      <c r="R5" s="65" t="s">
        <v>289</v>
      </c>
      <c r="S5" s="65" t="s">
        <v>288</v>
      </c>
      <c r="U5" s="65"/>
      <c r="V5" s="65" t="s">
        <v>296</v>
      </c>
      <c r="W5" s="65" t="s">
        <v>277</v>
      </c>
      <c r="X5" s="65" t="s">
        <v>297</v>
      </c>
      <c r="Y5" s="65" t="s">
        <v>289</v>
      </c>
      <c r="Z5" s="65" t="s">
        <v>288</v>
      </c>
    </row>
    <row r="6" spans="1:27" x14ac:dyDescent="0.3">
      <c r="A6" s="65" t="s">
        <v>303</v>
      </c>
      <c r="B6" s="65">
        <v>1600</v>
      </c>
      <c r="C6" s="65">
        <v>1524.7905000000001</v>
      </c>
      <c r="E6" s="65" t="s">
        <v>298</v>
      </c>
      <c r="F6" s="65">
        <v>55</v>
      </c>
      <c r="G6" s="65">
        <v>15</v>
      </c>
      <c r="H6" s="65">
        <v>7</v>
      </c>
      <c r="J6" s="65" t="s">
        <v>298</v>
      </c>
      <c r="K6" s="65">
        <v>0.1</v>
      </c>
      <c r="L6" s="65">
        <v>4</v>
      </c>
      <c r="N6" s="65" t="s">
        <v>308</v>
      </c>
      <c r="O6" s="65">
        <v>40</v>
      </c>
      <c r="P6" s="65">
        <v>45</v>
      </c>
      <c r="Q6" s="65">
        <v>0</v>
      </c>
      <c r="R6" s="65">
        <v>0</v>
      </c>
      <c r="S6" s="65">
        <v>56.392180000000003</v>
      </c>
      <c r="U6" s="65" t="s">
        <v>299</v>
      </c>
      <c r="V6" s="65">
        <v>0</v>
      </c>
      <c r="W6" s="65">
        <v>0</v>
      </c>
      <c r="X6" s="65">
        <v>20</v>
      </c>
      <c r="Y6" s="65">
        <v>0</v>
      </c>
      <c r="Z6" s="65">
        <v>17.613482000000001</v>
      </c>
    </row>
    <row r="7" spans="1:27" x14ac:dyDescent="0.3">
      <c r="E7" s="65" t="s">
        <v>309</v>
      </c>
      <c r="F7" s="65">
        <v>65</v>
      </c>
      <c r="G7" s="65">
        <v>30</v>
      </c>
      <c r="H7" s="65">
        <v>20</v>
      </c>
      <c r="J7" s="65" t="s">
        <v>309</v>
      </c>
      <c r="K7" s="65">
        <v>1</v>
      </c>
      <c r="L7" s="65">
        <v>10</v>
      </c>
    </row>
    <row r="8" spans="1:27" x14ac:dyDescent="0.3">
      <c r="E8" s="65" t="s">
        <v>300</v>
      </c>
      <c r="F8" s="65">
        <v>69.042000000000002</v>
      </c>
      <c r="G8" s="65">
        <v>13.724</v>
      </c>
      <c r="H8" s="65">
        <v>17.234000000000002</v>
      </c>
      <c r="J8" s="65" t="s">
        <v>300</v>
      </c>
      <c r="K8" s="65">
        <v>3.9260000000000002</v>
      </c>
      <c r="L8" s="65">
        <v>15.747</v>
      </c>
    </row>
    <row r="13" spans="1:27" x14ac:dyDescent="0.3">
      <c r="A13" s="70" t="s">
        <v>310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283</v>
      </c>
      <c r="B14" s="69"/>
      <c r="C14" s="69"/>
      <c r="D14" s="69"/>
      <c r="E14" s="69"/>
      <c r="F14" s="69"/>
      <c r="H14" s="69" t="s">
        <v>311</v>
      </c>
      <c r="I14" s="69"/>
      <c r="J14" s="69"/>
      <c r="K14" s="69"/>
      <c r="L14" s="69"/>
      <c r="M14" s="69"/>
      <c r="O14" s="69" t="s">
        <v>312</v>
      </c>
      <c r="P14" s="69"/>
      <c r="Q14" s="69"/>
      <c r="R14" s="69"/>
      <c r="S14" s="69"/>
      <c r="T14" s="69"/>
      <c r="V14" s="69" t="s">
        <v>313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296</v>
      </c>
      <c r="C15" s="65" t="s">
        <v>277</v>
      </c>
      <c r="D15" s="65" t="s">
        <v>297</v>
      </c>
      <c r="E15" s="65" t="s">
        <v>289</v>
      </c>
      <c r="F15" s="65" t="s">
        <v>288</v>
      </c>
      <c r="H15" s="65"/>
      <c r="I15" s="65" t="s">
        <v>296</v>
      </c>
      <c r="J15" s="65" t="s">
        <v>277</v>
      </c>
      <c r="K15" s="65" t="s">
        <v>297</v>
      </c>
      <c r="L15" s="65" t="s">
        <v>289</v>
      </c>
      <c r="M15" s="65" t="s">
        <v>288</v>
      </c>
      <c r="O15" s="65"/>
      <c r="P15" s="65" t="s">
        <v>296</v>
      </c>
      <c r="Q15" s="65" t="s">
        <v>277</v>
      </c>
      <c r="R15" s="65" t="s">
        <v>297</v>
      </c>
      <c r="S15" s="65" t="s">
        <v>289</v>
      </c>
      <c r="T15" s="65" t="s">
        <v>288</v>
      </c>
      <c r="V15" s="65"/>
      <c r="W15" s="65" t="s">
        <v>296</v>
      </c>
      <c r="X15" s="65" t="s">
        <v>277</v>
      </c>
      <c r="Y15" s="65" t="s">
        <v>297</v>
      </c>
      <c r="Z15" s="65" t="s">
        <v>289</v>
      </c>
      <c r="AA15" s="65" t="s">
        <v>288</v>
      </c>
    </row>
    <row r="16" spans="1:27" x14ac:dyDescent="0.3">
      <c r="A16" s="65" t="s">
        <v>314</v>
      </c>
      <c r="B16" s="65">
        <v>410</v>
      </c>
      <c r="C16" s="65">
        <v>550</v>
      </c>
      <c r="D16" s="65">
        <v>0</v>
      </c>
      <c r="E16" s="65">
        <v>3000</v>
      </c>
      <c r="F16" s="65">
        <v>327.61392000000001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15.165836000000001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3.8934681000000002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125.24709</v>
      </c>
    </row>
    <row r="23" spans="1:62" x14ac:dyDescent="0.3">
      <c r="A23" s="70" t="s">
        <v>315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316</v>
      </c>
      <c r="B24" s="69"/>
      <c r="C24" s="69"/>
      <c r="D24" s="69"/>
      <c r="E24" s="69"/>
      <c r="F24" s="69"/>
      <c r="H24" s="69" t="s">
        <v>317</v>
      </c>
      <c r="I24" s="69"/>
      <c r="J24" s="69"/>
      <c r="K24" s="69"/>
      <c r="L24" s="69"/>
      <c r="M24" s="69"/>
      <c r="O24" s="69" t="s">
        <v>318</v>
      </c>
      <c r="P24" s="69"/>
      <c r="Q24" s="69"/>
      <c r="R24" s="69"/>
      <c r="S24" s="69"/>
      <c r="T24" s="69"/>
      <c r="V24" s="69" t="s">
        <v>319</v>
      </c>
      <c r="W24" s="69"/>
      <c r="X24" s="69"/>
      <c r="Y24" s="69"/>
      <c r="Z24" s="69"/>
      <c r="AA24" s="69"/>
      <c r="AC24" s="69" t="s">
        <v>278</v>
      </c>
      <c r="AD24" s="69"/>
      <c r="AE24" s="69"/>
      <c r="AF24" s="69"/>
      <c r="AG24" s="69"/>
      <c r="AH24" s="69"/>
      <c r="AJ24" s="69" t="s">
        <v>279</v>
      </c>
      <c r="AK24" s="69"/>
      <c r="AL24" s="69"/>
      <c r="AM24" s="69"/>
      <c r="AN24" s="69"/>
      <c r="AO24" s="69"/>
      <c r="AQ24" s="69" t="s">
        <v>290</v>
      </c>
      <c r="AR24" s="69"/>
      <c r="AS24" s="69"/>
      <c r="AT24" s="69"/>
      <c r="AU24" s="69"/>
      <c r="AV24" s="69"/>
      <c r="AX24" s="69" t="s">
        <v>320</v>
      </c>
      <c r="AY24" s="69"/>
      <c r="AZ24" s="69"/>
      <c r="BA24" s="69"/>
      <c r="BB24" s="69"/>
      <c r="BC24" s="69"/>
      <c r="BE24" s="69" t="s">
        <v>291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296</v>
      </c>
      <c r="C25" s="65" t="s">
        <v>277</v>
      </c>
      <c r="D25" s="65" t="s">
        <v>297</v>
      </c>
      <c r="E25" s="65" t="s">
        <v>289</v>
      </c>
      <c r="F25" s="65" t="s">
        <v>288</v>
      </c>
      <c r="H25" s="65"/>
      <c r="I25" s="65" t="s">
        <v>296</v>
      </c>
      <c r="J25" s="65" t="s">
        <v>277</v>
      </c>
      <c r="K25" s="65" t="s">
        <v>297</v>
      </c>
      <c r="L25" s="65" t="s">
        <v>289</v>
      </c>
      <c r="M25" s="65" t="s">
        <v>288</v>
      </c>
      <c r="O25" s="65"/>
      <c r="P25" s="65" t="s">
        <v>296</v>
      </c>
      <c r="Q25" s="65" t="s">
        <v>277</v>
      </c>
      <c r="R25" s="65" t="s">
        <v>297</v>
      </c>
      <c r="S25" s="65" t="s">
        <v>289</v>
      </c>
      <c r="T25" s="65" t="s">
        <v>288</v>
      </c>
      <c r="V25" s="65"/>
      <c r="W25" s="65" t="s">
        <v>296</v>
      </c>
      <c r="X25" s="65" t="s">
        <v>277</v>
      </c>
      <c r="Y25" s="65" t="s">
        <v>297</v>
      </c>
      <c r="Z25" s="65" t="s">
        <v>289</v>
      </c>
      <c r="AA25" s="65" t="s">
        <v>288</v>
      </c>
      <c r="AC25" s="65"/>
      <c r="AD25" s="65" t="s">
        <v>296</v>
      </c>
      <c r="AE25" s="65" t="s">
        <v>277</v>
      </c>
      <c r="AF25" s="65" t="s">
        <v>297</v>
      </c>
      <c r="AG25" s="65" t="s">
        <v>289</v>
      </c>
      <c r="AH25" s="65" t="s">
        <v>288</v>
      </c>
      <c r="AJ25" s="65"/>
      <c r="AK25" s="65" t="s">
        <v>296</v>
      </c>
      <c r="AL25" s="65" t="s">
        <v>277</v>
      </c>
      <c r="AM25" s="65" t="s">
        <v>297</v>
      </c>
      <c r="AN25" s="65" t="s">
        <v>289</v>
      </c>
      <c r="AO25" s="65" t="s">
        <v>288</v>
      </c>
      <c r="AQ25" s="65"/>
      <c r="AR25" s="65" t="s">
        <v>296</v>
      </c>
      <c r="AS25" s="65" t="s">
        <v>277</v>
      </c>
      <c r="AT25" s="65" t="s">
        <v>297</v>
      </c>
      <c r="AU25" s="65" t="s">
        <v>289</v>
      </c>
      <c r="AV25" s="65" t="s">
        <v>288</v>
      </c>
      <c r="AX25" s="65"/>
      <c r="AY25" s="65" t="s">
        <v>296</v>
      </c>
      <c r="AZ25" s="65" t="s">
        <v>277</v>
      </c>
      <c r="BA25" s="65" t="s">
        <v>297</v>
      </c>
      <c r="BB25" s="65" t="s">
        <v>289</v>
      </c>
      <c r="BC25" s="65" t="s">
        <v>288</v>
      </c>
      <c r="BE25" s="65"/>
      <c r="BF25" s="65" t="s">
        <v>296</v>
      </c>
      <c r="BG25" s="65" t="s">
        <v>277</v>
      </c>
      <c r="BH25" s="65" t="s">
        <v>297</v>
      </c>
      <c r="BI25" s="65" t="s">
        <v>289</v>
      </c>
      <c r="BJ25" s="65" t="s">
        <v>288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67.658280000000005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1.2463464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1.3951309000000001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9.8164029999999993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1.1675682999999999</v>
      </c>
      <c r="AJ26" s="65" t="s">
        <v>321</v>
      </c>
      <c r="AK26" s="65">
        <v>320</v>
      </c>
      <c r="AL26" s="65">
        <v>400</v>
      </c>
      <c r="AM26" s="65">
        <v>0</v>
      </c>
      <c r="AN26" s="65">
        <v>1000</v>
      </c>
      <c r="AO26" s="65">
        <v>373.97190000000001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5.2256827000000001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3.0576675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3.4629089999999998</v>
      </c>
    </row>
    <row r="33" spans="1:68" x14ac:dyDescent="0.3">
      <c r="A33" s="70" t="s">
        <v>322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323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292</v>
      </c>
      <c r="W34" s="69"/>
      <c r="X34" s="69"/>
      <c r="Y34" s="69"/>
      <c r="Z34" s="69"/>
      <c r="AA34" s="69"/>
      <c r="AC34" s="69" t="s">
        <v>301</v>
      </c>
      <c r="AD34" s="69"/>
      <c r="AE34" s="69"/>
      <c r="AF34" s="69"/>
      <c r="AG34" s="69"/>
      <c r="AH34" s="69"/>
      <c r="AJ34" s="69" t="s">
        <v>284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296</v>
      </c>
      <c r="C35" s="65" t="s">
        <v>277</v>
      </c>
      <c r="D35" s="65" t="s">
        <v>297</v>
      </c>
      <c r="E35" s="65" t="s">
        <v>289</v>
      </c>
      <c r="F35" s="65" t="s">
        <v>288</v>
      </c>
      <c r="H35" s="65"/>
      <c r="I35" s="65" t="s">
        <v>296</v>
      </c>
      <c r="J35" s="65" t="s">
        <v>277</v>
      </c>
      <c r="K35" s="65" t="s">
        <v>297</v>
      </c>
      <c r="L35" s="65" t="s">
        <v>289</v>
      </c>
      <c r="M35" s="65" t="s">
        <v>288</v>
      </c>
      <c r="O35" s="65"/>
      <c r="P35" s="65" t="s">
        <v>296</v>
      </c>
      <c r="Q35" s="65" t="s">
        <v>277</v>
      </c>
      <c r="R35" s="65" t="s">
        <v>297</v>
      </c>
      <c r="S35" s="65" t="s">
        <v>289</v>
      </c>
      <c r="T35" s="65" t="s">
        <v>288</v>
      </c>
      <c r="V35" s="65"/>
      <c r="W35" s="65" t="s">
        <v>296</v>
      </c>
      <c r="X35" s="65" t="s">
        <v>277</v>
      </c>
      <c r="Y35" s="65" t="s">
        <v>297</v>
      </c>
      <c r="Z35" s="65" t="s">
        <v>289</v>
      </c>
      <c r="AA35" s="65" t="s">
        <v>288</v>
      </c>
      <c r="AC35" s="65"/>
      <c r="AD35" s="65" t="s">
        <v>296</v>
      </c>
      <c r="AE35" s="65" t="s">
        <v>277</v>
      </c>
      <c r="AF35" s="65" t="s">
        <v>297</v>
      </c>
      <c r="AG35" s="65" t="s">
        <v>289</v>
      </c>
      <c r="AH35" s="65" t="s">
        <v>288</v>
      </c>
      <c r="AJ35" s="65"/>
      <c r="AK35" s="65" t="s">
        <v>296</v>
      </c>
      <c r="AL35" s="65" t="s">
        <v>277</v>
      </c>
      <c r="AM35" s="65" t="s">
        <v>297</v>
      </c>
      <c r="AN35" s="65" t="s">
        <v>289</v>
      </c>
      <c r="AO35" s="65" t="s">
        <v>288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459.08679999999998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1013.1142599999999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2815.1729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2756.3456999999999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259.30189999999999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108.83338999999999</v>
      </c>
    </row>
    <row r="43" spans="1:68" x14ac:dyDescent="0.3">
      <c r="A43" s="70" t="s">
        <v>324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325</v>
      </c>
      <c r="B44" s="69"/>
      <c r="C44" s="69"/>
      <c r="D44" s="69"/>
      <c r="E44" s="69"/>
      <c r="F44" s="69"/>
      <c r="H44" s="69" t="s">
        <v>326</v>
      </c>
      <c r="I44" s="69"/>
      <c r="J44" s="69"/>
      <c r="K44" s="69"/>
      <c r="L44" s="69"/>
      <c r="M44" s="69"/>
      <c r="O44" s="69" t="s">
        <v>293</v>
      </c>
      <c r="P44" s="69"/>
      <c r="Q44" s="69"/>
      <c r="R44" s="69"/>
      <c r="S44" s="69"/>
      <c r="T44" s="69"/>
      <c r="V44" s="69" t="s">
        <v>327</v>
      </c>
      <c r="W44" s="69"/>
      <c r="X44" s="69"/>
      <c r="Y44" s="69"/>
      <c r="Z44" s="69"/>
      <c r="AA44" s="69"/>
      <c r="AC44" s="69" t="s">
        <v>328</v>
      </c>
      <c r="AD44" s="69"/>
      <c r="AE44" s="69"/>
      <c r="AF44" s="69"/>
      <c r="AG44" s="69"/>
      <c r="AH44" s="69"/>
      <c r="AJ44" s="69" t="s">
        <v>329</v>
      </c>
      <c r="AK44" s="69"/>
      <c r="AL44" s="69"/>
      <c r="AM44" s="69"/>
      <c r="AN44" s="69"/>
      <c r="AO44" s="69"/>
      <c r="AQ44" s="69" t="s">
        <v>294</v>
      </c>
      <c r="AR44" s="69"/>
      <c r="AS44" s="69"/>
      <c r="AT44" s="69"/>
      <c r="AU44" s="69"/>
      <c r="AV44" s="69"/>
      <c r="AX44" s="69" t="s">
        <v>330</v>
      </c>
      <c r="AY44" s="69"/>
      <c r="AZ44" s="69"/>
      <c r="BA44" s="69"/>
      <c r="BB44" s="69"/>
      <c r="BC44" s="69"/>
      <c r="BE44" s="69" t="s">
        <v>331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296</v>
      </c>
      <c r="C45" s="65" t="s">
        <v>277</v>
      </c>
      <c r="D45" s="65" t="s">
        <v>297</v>
      </c>
      <c r="E45" s="65" t="s">
        <v>289</v>
      </c>
      <c r="F45" s="65" t="s">
        <v>288</v>
      </c>
      <c r="H45" s="65"/>
      <c r="I45" s="65" t="s">
        <v>296</v>
      </c>
      <c r="J45" s="65" t="s">
        <v>277</v>
      </c>
      <c r="K45" s="65" t="s">
        <v>297</v>
      </c>
      <c r="L45" s="65" t="s">
        <v>289</v>
      </c>
      <c r="M45" s="65" t="s">
        <v>288</v>
      </c>
      <c r="O45" s="65"/>
      <c r="P45" s="65" t="s">
        <v>296</v>
      </c>
      <c r="Q45" s="65" t="s">
        <v>277</v>
      </c>
      <c r="R45" s="65" t="s">
        <v>297</v>
      </c>
      <c r="S45" s="65" t="s">
        <v>289</v>
      </c>
      <c r="T45" s="65" t="s">
        <v>288</v>
      </c>
      <c r="V45" s="65"/>
      <c r="W45" s="65" t="s">
        <v>296</v>
      </c>
      <c r="X45" s="65" t="s">
        <v>277</v>
      </c>
      <c r="Y45" s="65" t="s">
        <v>297</v>
      </c>
      <c r="Z45" s="65" t="s">
        <v>289</v>
      </c>
      <c r="AA45" s="65" t="s">
        <v>288</v>
      </c>
      <c r="AC45" s="65"/>
      <c r="AD45" s="65" t="s">
        <v>296</v>
      </c>
      <c r="AE45" s="65" t="s">
        <v>277</v>
      </c>
      <c r="AF45" s="65" t="s">
        <v>297</v>
      </c>
      <c r="AG45" s="65" t="s">
        <v>289</v>
      </c>
      <c r="AH45" s="65" t="s">
        <v>288</v>
      </c>
      <c r="AJ45" s="65"/>
      <c r="AK45" s="65" t="s">
        <v>296</v>
      </c>
      <c r="AL45" s="65" t="s">
        <v>277</v>
      </c>
      <c r="AM45" s="65" t="s">
        <v>297</v>
      </c>
      <c r="AN45" s="65" t="s">
        <v>289</v>
      </c>
      <c r="AO45" s="65" t="s">
        <v>288</v>
      </c>
      <c r="AQ45" s="65"/>
      <c r="AR45" s="65" t="s">
        <v>296</v>
      </c>
      <c r="AS45" s="65" t="s">
        <v>277</v>
      </c>
      <c r="AT45" s="65" t="s">
        <v>297</v>
      </c>
      <c r="AU45" s="65" t="s">
        <v>289</v>
      </c>
      <c r="AV45" s="65" t="s">
        <v>288</v>
      </c>
      <c r="AX45" s="65"/>
      <c r="AY45" s="65" t="s">
        <v>296</v>
      </c>
      <c r="AZ45" s="65" t="s">
        <v>277</v>
      </c>
      <c r="BA45" s="65" t="s">
        <v>297</v>
      </c>
      <c r="BB45" s="65" t="s">
        <v>289</v>
      </c>
      <c r="BC45" s="65" t="s">
        <v>288</v>
      </c>
      <c r="BE45" s="65"/>
      <c r="BF45" s="65" t="s">
        <v>296</v>
      </c>
      <c r="BG45" s="65" t="s">
        <v>277</v>
      </c>
      <c r="BH45" s="65" t="s">
        <v>297</v>
      </c>
      <c r="BI45" s="65" t="s">
        <v>289</v>
      </c>
      <c r="BJ45" s="65" t="s">
        <v>288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10.529982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8.4274640000000005</v>
      </c>
      <c r="O46" s="65" t="s">
        <v>280</v>
      </c>
      <c r="P46" s="65">
        <v>600</v>
      </c>
      <c r="Q46" s="65">
        <v>800</v>
      </c>
      <c r="R46" s="65">
        <v>0</v>
      </c>
      <c r="S46" s="65">
        <v>10000</v>
      </c>
      <c r="T46" s="65">
        <v>733.34216000000004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2.6098159999999999E-2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2.1866074000000002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112.121346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63.505119999999998</v>
      </c>
      <c r="AX46" s="65" t="s">
        <v>285</v>
      </c>
      <c r="AY46" s="65"/>
      <c r="AZ46" s="65"/>
      <c r="BA46" s="65"/>
      <c r="BB46" s="65"/>
      <c r="BC46" s="65"/>
      <c r="BE46" s="65" t="s">
        <v>332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3" sqref="E23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335</v>
      </c>
      <c r="B2" s="61" t="s">
        <v>336</v>
      </c>
      <c r="C2" s="61" t="s">
        <v>286</v>
      </c>
      <c r="D2" s="61">
        <v>66</v>
      </c>
      <c r="E2" s="61">
        <v>1524.7905000000001</v>
      </c>
      <c r="F2" s="61">
        <v>225.91693000000001</v>
      </c>
      <c r="G2" s="61">
        <v>44.906379999999999</v>
      </c>
      <c r="H2" s="61">
        <v>20.147048999999999</v>
      </c>
      <c r="I2" s="61">
        <v>24.759329999999999</v>
      </c>
      <c r="J2" s="61">
        <v>56.392180000000003</v>
      </c>
      <c r="K2" s="61">
        <v>25.175915</v>
      </c>
      <c r="L2" s="61">
        <v>31.216265</v>
      </c>
      <c r="M2" s="61">
        <v>17.613482000000001</v>
      </c>
      <c r="N2" s="61">
        <v>2.3218372</v>
      </c>
      <c r="O2" s="61">
        <v>10.806634000000001</v>
      </c>
      <c r="P2" s="61">
        <v>1048.2267999999999</v>
      </c>
      <c r="Q2" s="61">
        <v>15.753519000000001</v>
      </c>
      <c r="R2" s="61">
        <v>327.61392000000001</v>
      </c>
      <c r="S2" s="61">
        <v>146.52705</v>
      </c>
      <c r="T2" s="61">
        <v>2173.0425</v>
      </c>
      <c r="U2" s="61">
        <v>3.8934681000000002</v>
      </c>
      <c r="V2" s="61">
        <v>15.165836000000001</v>
      </c>
      <c r="W2" s="61">
        <v>125.24709</v>
      </c>
      <c r="X2" s="61">
        <v>67.658280000000005</v>
      </c>
      <c r="Y2" s="61">
        <v>1.2463464</v>
      </c>
      <c r="Z2" s="61">
        <v>1.3951309000000001</v>
      </c>
      <c r="AA2" s="61">
        <v>9.8164029999999993</v>
      </c>
      <c r="AB2" s="61">
        <v>1.1675682999999999</v>
      </c>
      <c r="AC2" s="61">
        <v>373.97190000000001</v>
      </c>
      <c r="AD2" s="61">
        <v>5.2256827000000001</v>
      </c>
      <c r="AE2" s="61">
        <v>3.0576675</v>
      </c>
      <c r="AF2" s="61">
        <v>3.4629089999999998</v>
      </c>
      <c r="AG2" s="61">
        <v>459.08679999999998</v>
      </c>
      <c r="AH2" s="61">
        <v>166.79004</v>
      </c>
      <c r="AI2" s="61">
        <v>292.29674999999997</v>
      </c>
      <c r="AJ2" s="61">
        <v>1013.1142599999999</v>
      </c>
      <c r="AK2" s="61">
        <v>2815.1729</v>
      </c>
      <c r="AL2" s="61">
        <v>259.30189999999999</v>
      </c>
      <c r="AM2" s="61">
        <v>2756.3456999999999</v>
      </c>
      <c r="AN2" s="61">
        <v>108.83338999999999</v>
      </c>
      <c r="AO2" s="61">
        <v>10.529982</v>
      </c>
      <c r="AP2" s="61">
        <v>7.2764090000000001</v>
      </c>
      <c r="AQ2" s="61">
        <v>3.2535731999999999</v>
      </c>
      <c r="AR2" s="61">
        <v>8.4274640000000005</v>
      </c>
      <c r="AS2" s="61">
        <v>733.34216000000004</v>
      </c>
      <c r="AT2" s="61">
        <v>2.6098159999999999E-2</v>
      </c>
      <c r="AU2" s="61">
        <v>2.1866074000000002</v>
      </c>
      <c r="AV2" s="61">
        <v>112.121346</v>
      </c>
      <c r="AW2" s="61">
        <v>63.505119999999998</v>
      </c>
      <c r="AX2" s="61">
        <v>8.1883289999999997E-2</v>
      </c>
      <c r="AY2" s="61">
        <v>0.82423930000000001</v>
      </c>
      <c r="AZ2" s="61">
        <v>356.43857000000003</v>
      </c>
      <c r="BA2" s="61">
        <v>46.002926000000002</v>
      </c>
      <c r="BB2" s="61">
        <v>15.284014000000001</v>
      </c>
      <c r="BC2" s="61">
        <v>15.103692000000001</v>
      </c>
      <c r="BD2" s="61">
        <v>15.6043415</v>
      </c>
      <c r="BE2" s="61">
        <v>1.0598255000000001</v>
      </c>
      <c r="BF2" s="61">
        <v>6.8947143999999998</v>
      </c>
      <c r="BG2" s="61">
        <v>1.3877448000000001E-2</v>
      </c>
      <c r="BH2" s="61">
        <v>5.7982180000000001E-2</v>
      </c>
      <c r="BI2" s="61">
        <v>4.2817402999999997E-2</v>
      </c>
      <c r="BJ2" s="61">
        <v>0.14629692</v>
      </c>
      <c r="BK2" s="61">
        <v>1.067496E-3</v>
      </c>
      <c r="BL2" s="61">
        <v>0.26578826</v>
      </c>
      <c r="BM2" s="61">
        <v>2.1418683999999999</v>
      </c>
      <c r="BN2" s="61">
        <v>0.49899694</v>
      </c>
      <c r="BO2" s="61">
        <v>38.033194999999999</v>
      </c>
      <c r="BP2" s="61">
        <v>5.3383092999999997</v>
      </c>
      <c r="BQ2" s="61">
        <v>13.077104</v>
      </c>
      <c r="BR2" s="61">
        <v>52.170456000000001</v>
      </c>
      <c r="BS2" s="61">
        <v>25.209544999999999</v>
      </c>
      <c r="BT2" s="61">
        <v>5.4476336999999999</v>
      </c>
      <c r="BU2" s="61">
        <v>0.12930688000000001</v>
      </c>
      <c r="BV2" s="61">
        <v>1.4859399000000001E-2</v>
      </c>
      <c r="BW2" s="61">
        <v>0.39897567</v>
      </c>
      <c r="BX2" s="61">
        <v>0.67836830000000004</v>
      </c>
      <c r="BY2" s="61">
        <v>0.16145878999999999</v>
      </c>
      <c r="BZ2" s="61">
        <v>4.4890061999999998E-4</v>
      </c>
      <c r="CA2" s="61">
        <v>1.2189623000000001</v>
      </c>
      <c r="CB2" s="61">
        <v>6.5652313999999996E-3</v>
      </c>
      <c r="CC2" s="61">
        <v>8.6656140000000006E-2</v>
      </c>
      <c r="CD2" s="61">
        <v>0.50975219999999999</v>
      </c>
      <c r="CE2" s="61">
        <v>8.3924349999999995E-2</v>
      </c>
      <c r="CF2" s="61">
        <v>8.2595920000000003E-2</v>
      </c>
      <c r="CG2" s="61">
        <v>0</v>
      </c>
      <c r="CH2" s="61">
        <v>1.0873252999999999E-2</v>
      </c>
      <c r="CI2" s="61">
        <v>2.5328374000000002E-3</v>
      </c>
      <c r="CJ2" s="61">
        <v>1.17188</v>
      </c>
      <c r="CK2" s="61">
        <v>1.4316447E-2</v>
      </c>
      <c r="CL2" s="61">
        <v>1.455158</v>
      </c>
      <c r="CM2" s="61">
        <v>1.8203331</v>
      </c>
      <c r="CN2" s="61">
        <v>1834.9277</v>
      </c>
      <c r="CO2" s="61">
        <v>3291.9953999999998</v>
      </c>
      <c r="CP2" s="61">
        <v>2155.5315000000001</v>
      </c>
      <c r="CQ2" s="61">
        <v>665.01760000000002</v>
      </c>
      <c r="CR2" s="61">
        <v>320.5172</v>
      </c>
      <c r="CS2" s="61">
        <v>360.57830000000001</v>
      </c>
      <c r="CT2" s="61">
        <v>1882.4489000000001</v>
      </c>
      <c r="CU2" s="61">
        <v>1284.0165</v>
      </c>
      <c r="CV2" s="61">
        <v>1184.405</v>
      </c>
      <c r="CW2" s="61">
        <v>1452.896</v>
      </c>
      <c r="CX2" s="61">
        <v>446.44927999999999</v>
      </c>
      <c r="CY2" s="61">
        <v>2158.5133999999998</v>
      </c>
      <c r="CZ2" s="61">
        <v>1286.9565</v>
      </c>
      <c r="DA2" s="61">
        <v>2894.6785</v>
      </c>
      <c r="DB2" s="61">
        <v>2454.8892000000001</v>
      </c>
      <c r="DC2" s="61">
        <v>4530.4319999999998</v>
      </c>
      <c r="DD2" s="61">
        <v>7024.0326999999997</v>
      </c>
      <c r="DE2" s="61">
        <v>1616.0070000000001</v>
      </c>
      <c r="DF2" s="61">
        <v>2961.346</v>
      </c>
      <c r="DG2" s="61">
        <v>1740.9349999999999</v>
      </c>
      <c r="DH2" s="61">
        <v>27.407966999999999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46.002926000000002</v>
      </c>
      <c r="B6">
        <f>BB2</f>
        <v>15.284014000000001</v>
      </c>
      <c r="C6">
        <f>BC2</f>
        <v>15.103692000000001</v>
      </c>
      <c r="D6">
        <f>BD2</f>
        <v>15.6043415</v>
      </c>
    </row>
    <row r="7" spans="1:113" x14ac:dyDescent="0.3">
      <c r="B7">
        <f>ROUND(B6/MAX($B$6,$C$6,$D$6),1)</f>
        <v>1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I13" sqref="I1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20170</v>
      </c>
      <c r="C2" s="56">
        <f ca="1">YEAR(TODAY())-YEAR(B2)+IF(TODAY()&gt;=DATE(YEAR(TODAY()),MONTH(B2),DAY(B2)),0,-1)</f>
        <v>66</v>
      </c>
      <c r="E2" s="52">
        <v>149.6</v>
      </c>
      <c r="F2" s="53" t="s">
        <v>275</v>
      </c>
      <c r="G2" s="52">
        <v>48.6</v>
      </c>
      <c r="H2" s="51" t="s">
        <v>40</v>
      </c>
      <c r="I2" s="72">
        <f>ROUND(G3/E3^2,1)</f>
        <v>21.7</v>
      </c>
    </row>
    <row r="3" spans="1:9" x14ac:dyDescent="0.3">
      <c r="E3" s="51">
        <f>E2/100</f>
        <v>1.496</v>
      </c>
      <c r="F3" s="51" t="s">
        <v>39</v>
      </c>
      <c r="G3" s="51">
        <f>G2</f>
        <v>48.6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44316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박금자, ID : H1900695)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08월 10일 14:30:09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46" sqref="Y4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44316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66</v>
      </c>
      <c r="G12" s="137"/>
      <c r="H12" s="137"/>
      <c r="I12" s="137"/>
      <c r="K12" s="128">
        <f>'개인정보 및 신체계측 입력'!E2</f>
        <v>149.6</v>
      </c>
      <c r="L12" s="129"/>
      <c r="M12" s="122">
        <f>'개인정보 및 신체계측 입력'!G2</f>
        <v>48.6</v>
      </c>
      <c r="N12" s="123"/>
      <c r="O12" s="118" t="s">
        <v>270</v>
      </c>
      <c r="P12" s="112"/>
      <c r="Q12" s="115">
        <f>'개인정보 및 신체계측 입력'!I2</f>
        <v>21.7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박금자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69.042000000000002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13.724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17.234000000000002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15.7</v>
      </c>
      <c r="L72" s="36" t="s">
        <v>52</v>
      </c>
      <c r="M72" s="36">
        <f>ROUND('DRIs DATA'!K8,1)</f>
        <v>3.9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43.68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126.38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67.66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77.84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57.39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187.68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105.3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1600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2021-08-10T05:35:56Z</dcterms:modified>
</cp:coreProperties>
</file>