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<sst xmlns="http://schemas.openxmlformats.org/spreadsheetml/2006/main" count="692" uniqueCount="347">
  <si>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</si>
  <si>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</si>
  <si>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</si>
  <si>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</si>
  <si>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</si>
  <si>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</si>
  <si>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</si>
  <si>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</si>
  <si>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</si>
  <si>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</si>
  <si>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</si>
  <si>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</si>
  <si>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</si>
  <si>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</si>
  <si>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</si>
  <si>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</si>
  <si>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</si>
  <si>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</si>
  <si>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</si>
  <si>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</si>
  <si>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</si>
  <si>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</si>
  <si>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</si>
  <si>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</si>
  <si>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</si>
  <si>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</si>
  <si>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</si>
  <si>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</si>
  <si>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</si>
  <si>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</si>
  <si>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</si>
  <si>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</si>
  <si>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</si>
  <si>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</si>
  <si>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</si>
  <si>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</si>
  <si>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</si>
  <si>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</si>
  <si>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</si>
  <si>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</si>
  <si>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</si>
  <si>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</si>
  <si>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</si>
  <si>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</si>
  <si>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</si>
  <si>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</si>
  <si>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</si>
  <si>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</si>
  <si>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</si>
  <si>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</si>
  <si>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</si>
  <si>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</si>
  <si>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</si>
  <si>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</si>
  <si>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</si>
  <si>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</si>
  <si>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</si>
  <si>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</si>
  <si>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</si>
  <si>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</si>
  <si>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</si>
  <si>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</si>
  <si>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</si>
  <si>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</si>
  <si>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</si>
  <si>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</si>
  <si>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</si>
  <si>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</si>
  <si>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</si>
  <si>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</si>
  <si>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</si>
  <si>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</si>
  <si>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</si>
  <si>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</si>
  <si>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</si>
  <si>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</si>
  <si>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</si>
  <si>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</si>
  <si>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</si>
  <si>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</si>
  <si>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</si>
  <si>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</si>
  <si>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</si>
  <si>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</si>
  <si>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</si>
  <si>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</si>
  <si>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</si>
  <si>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</si>
  <si>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</si>
  <si>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</si>
  <si>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</si>
  <si>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</si>
  <si>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</si>
  <si>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</si>
  <si>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</si>
  <si>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</si>
  <si>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</si>
  <si>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</si>
  <si>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</si>
  <si>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</si>
  <si>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</si>
  <si>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</si>
  <si>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</si>
  <si>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</si>
  <si>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</si>
  <si>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</si>
  <si>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</si>
  <si>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</si>
  <si>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</si>
  <si>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</si>
  <si>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</si>
  <si>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</si>
  <si>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</si>
  <si>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</si>
  <si>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</si>
  <si>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</si>
  <si>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</si>
  <si>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</si>
  <si>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</si>
  <si>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</si>
  <si>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</si>
  <si>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</si>
  <si>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</si>
  <si>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</si>
  <si>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</si>
  <si>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</si>
  <si>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</si>
  <si>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</si>
  <si>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</si>
  <si>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</si>
  <si>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</si>
  <si>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</si>
  <si>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</si>
  <si>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</si>
  <si>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</si>
  <si>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</si>
  <si>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</si>
  <si>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</si>
  <si>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</si>
  <si>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</si>
  <si>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</si>
  <si>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</si>
  <si>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</si>
  <si>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</si>
  <si>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</si>
  <si>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</si>
  <si>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</si>
  <si>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</si>
  <si>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</si>
  <si>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</si>
  <si>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</si>
  <si>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</si>
  <si>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</si>
  <si>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</si>
  <si>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</si>
  <si>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</si>
  <si>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</si>
  <si>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</si>
  <si>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</si>
  <si>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</si>
  <si>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</si>
  <si>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</si>
  <si>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</si>
  <si>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</si>
  <si>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</si>
  <si>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</si>
  <si>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</si>
  <si>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</si>
  <si>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</si>
  <si>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</si>
  <si>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</si>
  <si>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</si>
  <si>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</si>
  <si>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</si>
  <si>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</si>
  <si>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</si>
  <si>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</si>
  <si>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</si>
  <si>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</si>
  <si>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</si>
  <si>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</si>
  <si>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</si>
  <si>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</si>
  <si>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</si>
  <si>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</si>
  <si>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</si>
  <si>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</si>
  <si>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</si>
  <si>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</si>
  <si>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</si>
  <si>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</si>
  <si>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</si>
  <si>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</si>
  <si>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</si>
  <si>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</si>
  <si>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</si>
  <si>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</si>
  <si>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</si>
  <si>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</si>
  <si>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</si>
  <si>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</si>
  <si>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</si>
  <si>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</si>
  <si>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</si>
  <si>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</si>
  <si>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</si>
  <si>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</si>
  <si>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</si>
  <si>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</si>
  <si>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</si>
  <si>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</si>
  <si>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</si>
  <si>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</si>
  <si>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</si>
  <si>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</si>
  <si>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</si>
  <si>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</si>
  <si>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</si>
  <si>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</si>
  <si>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</si>
  <si>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</si>
  <si>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</si>
  <si>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</si>
  <si>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</si>
  <si>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</si>
  <si>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</si>
  <si>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</si>
  <si>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</si>
  <si>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</si>
  <si>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</si>
  <si>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</si>
  <si>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</si>
  <si>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</si>
  <si>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</si>
  <si>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</si>
  <si>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</si>
  <si>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</si>
  <si>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</si>
  <si>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</si>
  <si>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</si>
  <si>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</si>
  <si>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</si>
  <si>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</si>
  <si>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</si>
  <si>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</si>
  <si>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</si>
  <si>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</si>
  <si>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</si>
  <si>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</si>
  <si>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</si>
  <si>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</si>
  <si>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</si>
  <si>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</si>
  <si>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</si>
  <si>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</si>
  <si>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</si>
  <si>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</si>
  <si>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</si>
  <si>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</si>
  <si>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</si>
  <si>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</si>
  <si>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</si>
  <si>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</si>
  <si>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</si>
  <si>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</si>
  <si>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</si>
  <si>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</si>
  <si>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</si>
  <si>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</si>
  <si>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</si>
  <si>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</si>
  <si>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</si>
  <si>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</si>
  <si>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</si>
  <si>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</si>
  <si>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</si>
  <si>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리보플라빈</t>
    <phoneticPr fontId="1" type="noConversion"/>
  </si>
  <si>
    <t>섭취량</t>
    <phoneticPr fontId="1" type="noConversion"/>
  </si>
  <si>
    <t>상한섭취량</t>
    <phoneticPr fontId="1" type="noConversion"/>
  </si>
  <si>
    <t>비타민D</t>
    <phoneticPr fontId="1" type="noConversion"/>
  </si>
  <si>
    <t>비타민B12</t>
    <phoneticPr fontId="1" type="noConversion"/>
  </si>
  <si>
    <t>열량영양소</t>
    <phoneticPr fontId="1" type="noConversion"/>
  </si>
  <si>
    <t>평균필요량</t>
    <phoneticPr fontId="1" type="noConversion"/>
  </si>
  <si>
    <t>엽산(μg DFE/일)</t>
    <phoneticPr fontId="1" type="noConversion"/>
  </si>
  <si>
    <t>에너지(kcal)</t>
    <phoneticPr fontId="1" type="noConversion"/>
  </si>
  <si>
    <t>지방</t>
    <phoneticPr fontId="1" type="noConversion"/>
  </si>
  <si>
    <t>엽산</t>
    <phoneticPr fontId="1" type="noConversion"/>
  </si>
  <si>
    <t>판토텐산</t>
    <phoneticPr fontId="1" type="noConversion"/>
  </si>
  <si>
    <t>비오틴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</si>
  <si>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</si>
  <si>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</si>
  <si>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</si>
  <si>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</si>
  <si>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</si>
  <si>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</si>
  <si>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</si>
  <si>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</si>
  <si>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</si>
  <si>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구리(ug/일)</t>
    <phoneticPr fontId="1" type="noConversion"/>
  </si>
  <si>
    <t>크롬(ug/일)</t>
    <phoneticPr fontId="1" type="noConversion"/>
  </si>
  <si>
    <t>비타민A</t>
    <phoneticPr fontId="1" type="noConversion"/>
  </si>
  <si>
    <t>수용성 비타민</t>
    <phoneticPr fontId="1" type="noConversion"/>
  </si>
  <si>
    <t>비타민C</t>
    <phoneticPr fontId="1" type="noConversion"/>
  </si>
  <si>
    <t>식이섬유</t>
    <phoneticPr fontId="1" type="noConversion"/>
  </si>
  <si>
    <t>니아신</t>
    <phoneticPr fontId="1" type="noConversion"/>
  </si>
  <si>
    <t>다량 무기질</t>
    <phoneticPr fontId="1" type="noConversion"/>
  </si>
  <si>
    <t>칼륨</t>
    <phoneticPr fontId="1" type="noConversion"/>
  </si>
  <si>
    <t>n-3불포화</t>
    <phoneticPr fontId="1" type="noConversion"/>
  </si>
  <si>
    <t>권장섭취량</t>
    <phoneticPr fontId="1" type="noConversion"/>
  </si>
  <si>
    <t>충분섭취량</t>
    <phoneticPr fontId="1" type="noConversion"/>
  </si>
  <si>
    <t>비타민K</t>
    <phoneticPr fontId="1" type="noConversion"/>
  </si>
  <si>
    <t>비타민A(μg RAE/일)</t>
    <phoneticPr fontId="1" type="noConversion"/>
  </si>
  <si>
    <t>티아민</t>
    <phoneticPr fontId="1" type="noConversion"/>
  </si>
  <si>
    <t>비타민B6</t>
    <phoneticPr fontId="1" type="noConversion"/>
  </si>
  <si>
    <t>크롬</t>
    <phoneticPr fontId="1" type="noConversion"/>
  </si>
  <si>
    <t>n-6불포화</t>
    <phoneticPr fontId="1" type="noConversion"/>
  </si>
  <si>
    <t>인</t>
    <phoneticPr fontId="1" type="noConversion"/>
  </si>
  <si>
    <t>요오드</t>
    <phoneticPr fontId="1" type="noConversion"/>
  </si>
  <si>
    <t>몰리브덴</t>
    <phoneticPr fontId="1" type="noConversion"/>
  </si>
  <si>
    <t>몰리브덴(ug/일)</t>
    <phoneticPr fontId="1" type="noConversion"/>
  </si>
  <si>
    <t>정보</t>
    <phoneticPr fontId="1" type="noConversion"/>
  </si>
  <si>
    <t>(설문지 : FFQ 95문항 설문지, 사용자 : 신철범, ID : H1900716)</t>
  </si>
  <si>
    <t>출력시각</t>
    <phoneticPr fontId="1" type="noConversion"/>
  </si>
  <si>
    <t>2021년 08월 13일 14:13:44</t>
  </si>
  <si>
    <t>다량영양소</t>
    <phoneticPr fontId="1" type="noConversion"/>
  </si>
  <si>
    <t>에너지(kcal)</t>
    <phoneticPr fontId="1" type="noConversion"/>
  </si>
  <si>
    <t>불포화지방산</t>
    <phoneticPr fontId="1" type="noConversion"/>
  </si>
  <si>
    <t>단백질</t>
    <phoneticPr fontId="1" type="noConversion"/>
  </si>
  <si>
    <t>필요추정량</t>
    <phoneticPr fontId="1" type="noConversion"/>
  </si>
  <si>
    <t>탄수화물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</si>
  <si>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</si>
  <si>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</si>
  <si>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</si>
  <si>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</si>
  <si>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적정비율(최소)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</si>
  <si>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</si>
  <si>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</si>
  <si>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</si>
  <si>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</si>
  <si>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적정비율(최대)</t>
    <phoneticPr fontId="1" type="noConversion"/>
  </si>
  <si>
    <t>섭취비율</t>
    <phoneticPr fontId="1" type="noConversion"/>
  </si>
  <si>
    <t>섭취비율</t>
    <phoneticPr fontId="1" type="noConversion"/>
  </si>
  <si>
    <t>지용성 비타민</t>
    <phoneticPr fontId="1" type="noConversion"/>
  </si>
  <si>
    <t>비타민E</t>
    <phoneticPr fontId="1" type="noConversion"/>
  </si>
  <si>
    <t>H1900716</t>
  </si>
  <si>
    <t>신철범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</si>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</sst>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118.8377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956784"/>
        <c:axId val="608953256"/>
      </c:barChart>
      <c:catAx>
        <c:axId val="60895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953256"/>
        <c:crosses val="autoZero"/>
        <c:auto val="1"/>
        <c:lblAlgn val="ctr"/>
        <c:lblOffset val="100"/>
        <c:noMultiLvlLbl val="0"/>
      </c:catAx>
      <c:valAx>
        <c:axId val="608953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956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5.2073099999999997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971288"/>
        <c:axId val="608970896"/>
      </c:barChart>
      <c:catAx>
        <c:axId val="608971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970896"/>
        <c:crosses val="autoZero"/>
        <c:auto val="1"/>
        <c:lblAlgn val="ctr"/>
        <c:lblOffset val="100"/>
        <c:noMultiLvlLbl val="0"/>
      </c:catAx>
      <c:valAx>
        <c:axId val="608970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971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4.2415430000000001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965800"/>
        <c:axId val="608961096"/>
      </c:barChart>
      <c:catAx>
        <c:axId val="608965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961096"/>
        <c:crosses val="autoZero"/>
        <c:auto val="1"/>
        <c:lblAlgn val="ctr"/>
        <c:lblOffset val="100"/>
        <c:noMultiLvlLbl val="0"/>
      </c:catAx>
      <c:valAx>
        <c:axId val="60896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965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2067.2988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972464"/>
        <c:axId val="608961488"/>
      </c:barChart>
      <c:catAx>
        <c:axId val="60897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961488"/>
        <c:crosses val="autoZero"/>
        <c:auto val="1"/>
        <c:lblAlgn val="ctr"/>
        <c:lblOffset val="100"/>
        <c:noMultiLvlLbl val="0"/>
      </c:catAx>
      <c:valAx>
        <c:axId val="608961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97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5611.1689999999999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962664"/>
        <c:axId val="608963056"/>
      </c:barChart>
      <c:catAx>
        <c:axId val="608962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963056"/>
        <c:crosses val="autoZero"/>
        <c:auto val="1"/>
        <c:lblAlgn val="ctr"/>
        <c:lblOffset val="100"/>
        <c:noMultiLvlLbl val="0"/>
      </c:catAx>
      <c:valAx>
        <c:axId val="60896305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962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176.81693999999999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963840"/>
        <c:axId val="608966976"/>
      </c:barChart>
      <c:catAx>
        <c:axId val="608963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966976"/>
        <c:crosses val="autoZero"/>
        <c:auto val="1"/>
        <c:lblAlgn val="ctr"/>
        <c:lblOffset val="100"/>
        <c:noMultiLvlLbl val="0"/>
      </c:catAx>
      <c:valAx>
        <c:axId val="608966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96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257.18529999999998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967368"/>
        <c:axId val="608967760"/>
      </c:barChart>
      <c:catAx>
        <c:axId val="608967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967760"/>
        <c:crosses val="autoZero"/>
        <c:auto val="1"/>
        <c:lblAlgn val="ctr"/>
        <c:lblOffset val="100"/>
        <c:noMultiLvlLbl val="0"/>
      </c:catAx>
      <c:valAx>
        <c:axId val="608967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967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16.716137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964232"/>
        <c:axId val="608964624"/>
      </c:barChart>
      <c:catAx>
        <c:axId val="608964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964624"/>
        <c:crosses val="autoZero"/>
        <c:auto val="1"/>
        <c:lblAlgn val="ctr"/>
        <c:lblOffset val="100"/>
        <c:noMultiLvlLbl val="0"/>
      </c:catAx>
      <c:valAx>
        <c:axId val="6089646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964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2005.2153000000001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965016"/>
        <c:axId val="608966192"/>
      </c:barChart>
      <c:catAx>
        <c:axId val="608965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966192"/>
        <c:crosses val="autoZero"/>
        <c:auto val="1"/>
        <c:lblAlgn val="ctr"/>
        <c:lblOffset val="100"/>
        <c:noMultiLvlLbl val="0"/>
      </c:catAx>
      <c:valAx>
        <c:axId val="60896619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965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0.107374966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968544"/>
        <c:axId val="608974032"/>
      </c:barChart>
      <c:catAx>
        <c:axId val="60896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974032"/>
        <c:crosses val="autoZero"/>
        <c:auto val="1"/>
        <c:lblAlgn val="ctr"/>
        <c:lblOffset val="100"/>
        <c:noMultiLvlLbl val="0"/>
      </c:catAx>
      <c:valAx>
        <c:axId val="608974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96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5.7331203999999998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977952"/>
        <c:axId val="608974816"/>
      </c:barChart>
      <c:catAx>
        <c:axId val="608977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974816"/>
        <c:crosses val="autoZero"/>
        <c:auto val="1"/>
        <c:lblAlgn val="ctr"/>
        <c:lblOffset val="100"/>
        <c:noMultiLvlLbl val="0"/>
      </c:catAx>
      <c:valAx>
        <c:axId val="608974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97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51.184519999999999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953648"/>
        <c:axId val="608948944"/>
      </c:barChart>
      <c:catAx>
        <c:axId val="608953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948944"/>
        <c:crosses val="autoZero"/>
        <c:auto val="1"/>
        <c:lblAlgn val="ctr"/>
        <c:lblOffset val="100"/>
        <c:noMultiLvlLbl val="0"/>
      </c:catAx>
      <c:valAx>
        <c:axId val="608948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953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387.15445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980304"/>
        <c:axId val="608979520"/>
      </c:barChart>
      <c:catAx>
        <c:axId val="608980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979520"/>
        <c:crosses val="autoZero"/>
        <c:auto val="1"/>
        <c:lblAlgn val="ctr"/>
        <c:lblOffset val="100"/>
        <c:noMultiLvlLbl val="0"/>
      </c:catAx>
      <c:valAx>
        <c:axId val="608979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980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142.11019999999999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973248"/>
        <c:axId val="608979128"/>
      </c:barChart>
      <c:catAx>
        <c:axId val="60897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979128"/>
        <c:crosses val="autoZero"/>
        <c:auto val="1"/>
        <c:lblAlgn val="ctr"/>
        <c:lblOffset val="100"/>
        <c:noMultiLvlLbl val="0"/>
      </c:catAx>
      <c:valAx>
        <c:axId val="608979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973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10.026</c:v>
                </c:pt>
                <c:pt idx="1">
                  <c:v>16.47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08976776"/>
        <c:axId val="608979912"/>
      </c:barChart>
      <c:catAx>
        <c:axId val="608976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979912"/>
        <c:crosses val="autoZero"/>
        <c:auto val="1"/>
        <c:lblAlgn val="ctr"/>
        <c:lblOffset val="100"/>
        <c:noMultiLvlLbl val="0"/>
      </c:catAx>
      <c:valAx>
        <c:axId val="608979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976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17.284834</c:v>
                </c:pt>
                <c:pt idx="1">
                  <c:v>23.436422</c:v>
                </c:pt>
                <c:pt idx="2">
                  <c:v>31.146954999999998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1091.9264000000001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977168"/>
        <c:axId val="608977560"/>
      </c:barChart>
      <c:catAx>
        <c:axId val="608977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977560"/>
        <c:crosses val="autoZero"/>
        <c:auto val="1"/>
        <c:lblAlgn val="ctr"/>
        <c:lblOffset val="100"/>
        <c:noMultiLvlLbl val="0"/>
      </c:catAx>
      <c:valAx>
        <c:axId val="608977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977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41.507637000000003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978736"/>
        <c:axId val="558962264"/>
      </c:barChart>
      <c:catAx>
        <c:axId val="608978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962264"/>
        <c:crosses val="autoZero"/>
        <c:auto val="1"/>
        <c:lblAlgn val="ctr"/>
        <c:lblOffset val="100"/>
        <c:noMultiLvlLbl val="0"/>
      </c:catAx>
      <c:valAx>
        <c:axId val="558962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97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63.295999999999999</c:v>
                </c:pt>
                <c:pt idx="1">
                  <c:v>15.359</c:v>
                </c:pt>
                <c:pt idx="2">
                  <c:v>21.344999999999999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58957952"/>
        <c:axId val="558968928"/>
      </c:barChart>
      <c:catAx>
        <c:axId val="558957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968928"/>
        <c:crosses val="autoZero"/>
        <c:auto val="1"/>
        <c:lblAlgn val="ctr"/>
        <c:lblOffset val="100"/>
        <c:noMultiLvlLbl val="0"/>
      </c:catAx>
      <c:valAx>
        <c:axId val="558968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957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2638.1304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966576"/>
        <c:axId val="558958344"/>
      </c:barChart>
      <c:catAx>
        <c:axId val="558966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958344"/>
        <c:crosses val="autoZero"/>
        <c:auto val="1"/>
        <c:lblAlgn val="ctr"/>
        <c:lblOffset val="100"/>
        <c:noMultiLvlLbl val="0"/>
      </c:catAx>
      <c:valAx>
        <c:axId val="5589583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966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225.61709999999999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968144"/>
        <c:axId val="558968536"/>
      </c:barChart>
      <c:catAx>
        <c:axId val="558968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968536"/>
        <c:crosses val="autoZero"/>
        <c:auto val="1"/>
        <c:lblAlgn val="ctr"/>
        <c:lblOffset val="100"/>
        <c:noMultiLvlLbl val="0"/>
      </c:catAx>
      <c:valAx>
        <c:axId val="558968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96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1176.8284000000001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957168"/>
        <c:axId val="558960304"/>
      </c:barChart>
      <c:catAx>
        <c:axId val="558957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960304"/>
        <c:crosses val="autoZero"/>
        <c:auto val="1"/>
        <c:lblAlgn val="ctr"/>
        <c:lblOffset val="100"/>
        <c:noMultiLvlLbl val="0"/>
      </c:catAx>
      <c:valAx>
        <c:axId val="558960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957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5.4854617000000001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949336"/>
        <c:axId val="608950120"/>
      </c:barChart>
      <c:catAx>
        <c:axId val="608949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950120"/>
        <c:crosses val="autoZero"/>
        <c:auto val="1"/>
        <c:lblAlgn val="ctr"/>
        <c:lblOffset val="100"/>
        <c:noMultiLvlLbl val="0"/>
      </c:catAx>
      <c:valAx>
        <c:axId val="608950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949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10312.477999999999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965792"/>
        <c:axId val="558967360"/>
      </c:barChart>
      <c:catAx>
        <c:axId val="55896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967360"/>
        <c:crosses val="autoZero"/>
        <c:auto val="1"/>
        <c:lblAlgn val="ctr"/>
        <c:lblOffset val="100"/>
        <c:noMultiLvlLbl val="0"/>
      </c:catAx>
      <c:valAx>
        <c:axId val="558967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965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31.00516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958736"/>
        <c:axId val="558966184"/>
      </c:barChart>
      <c:catAx>
        <c:axId val="558958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966184"/>
        <c:crosses val="autoZero"/>
        <c:auto val="1"/>
        <c:lblAlgn val="ctr"/>
        <c:lblOffset val="100"/>
        <c:noMultiLvlLbl val="0"/>
      </c:catAx>
      <c:valAx>
        <c:axId val="558966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958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2.9272841999999999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959128"/>
        <c:axId val="558959520"/>
      </c:barChart>
      <c:catAx>
        <c:axId val="558959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959520"/>
        <c:crosses val="autoZero"/>
        <c:auto val="1"/>
        <c:lblAlgn val="ctr"/>
        <c:lblOffset val="100"/>
        <c:noMultiLvlLbl val="0"/>
      </c:catAx>
      <c:valAx>
        <c:axId val="558959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959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636.40716999999995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950512"/>
        <c:axId val="608954040"/>
      </c:barChart>
      <c:catAx>
        <c:axId val="608950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954040"/>
        <c:crosses val="autoZero"/>
        <c:auto val="1"/>
        <c:lblAlgn val="ctr"/>
        <c:lblOffset val="100"/>
        <c:noMultiLvlLbl val="0"/>
      </c:catAx>
      <c:valAx>
        <c:axId val="608954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950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2.5687039999999999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950904"/>
        <c:axId val="608948160"/>
      </c:barChart>
      <c:catAx>
        <c:axId val="608950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948160"/>
        <c:crosses val="autoZero"/>
        <c:auto val="1"/>
        <c:lblAlgn val="ctr"/>
        <c:lblOffset val="100"/>
        <c:noMultiLvlLbl val="0"/>
      </c:catAx>
      <c:valAx>
        <c:axId val="608948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950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25.383292999999998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954432"/>
        <c:axId val="608956392"/>
      </c:barChart>
      <c:catAx>
        <c:axId val="608954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956392"/>
        <c:crosses val="autoZero"/>
        <c:auto val="1"/>
        <c:lblAlgn val="ctr"/>
        <c:lblOffset val="100"/>
        <c:noMultiLvlLbl val="0"/>
      </c:catAx>
      <c:valAx>
        <c:axId val="608956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954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2.9272841999999999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955608"/>
        <c:axId val="608956000"/>
      </c:barChart>
      <c:catAx>
        <c:axId val="608955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956000"/>
        <c:crosses val="autoZero"/>
        <c:auto val="1"/>
        <c:lblAlgn val="ctr"/>
        <c:lblOffset val="100"/>
        <c:noMultiLvlLbl val="0"/>
      </c:catAx>
      <c:valAx>
        <c:axId val="608956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955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1148.2969000000001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949728"/>
        <c:axId val="608957960"/>
      </c:barChart>
      <c:catAx>
        <c:axId val="60894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957960"/>
        <c:crosses val="autoZero"/>
        <c:auto val="1"/>
        <c:lblAlgn val="ctr"/>
        <c:lblOffset val="100"/>
        <c:noMultiLvlLbl val="0"/>
      </c:catAx>
      <c:valAx>
        <c:axId val="608957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949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28.882190000000001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8958352"/>
        <c:axId val="608951296"/>
      </c:barChart>
      <c:catAx>
        <c:axId val="608958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8951296"/>
        <c:crosses val="autoZero"/>
        <c:auto val="1"/>
        <c:lblAlgn val="ctr"/>
        <c:lblOffset val="100"/>
        <c:noMultiLvlLbl val="0"/>
      </c:catAx>
      <c:valAx>
        <c:axId val="608951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8958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F12" sqref="F12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신철범, ID : H1900716)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13일 14:13:44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1" t="s">
        <v>55</v>
      </c>
      <c r="B4" s="62"/>
      <c r="C4" s="63"/>
      <c r="D4" s="55"/>
      <c r="E4" s="61" t="s">
        <v>197</v>
      </c>
      <c r="F4" s="62"/>
      <c r="G4" s="62"/>
      <c r="H4" s="63"/>
      <c r="I4" s="55"/>
      <c r="J4" s="61" t="s">
        <v>198</v>
      </c>
      <c r="K4" s="62"/>
      <c r="L4" s="63"/>
      <c r="M4" s="55"/>
      <c r="N4" s="61" t="s">
        <v>199</v>
      </c>
      <c r="O4" s="62"/>
      <c r="P4" s="62"/>
      <c r="Q4" s="62"/>
      <c r="R4" s="62"/>
      <c r="S4" s="63"/>
      <c r="T4" s="55"/>
      <c r="U4" s="61" t="s">
        <v>200</v>
      </c>
      <c r="V4" s="62"/>
      <c r="W4" s="62"/>
      <c r="X4" s="62"/>
      <c r="Y4" s="62"/>
      <c r="Z4" s="63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2000</v>
      </c>
      <c r="C6" s="59">
        <f>'DRIs DATA 입력'!C6</f>
        <v>2638.1304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118.8377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51.184519999999999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63.295999999999999</v>
      </c>
      <c r="G8" s="59">
        <f>'DRIs DATA 입력'!G8</f>
        <v>15.359</v>
      </c>
      <c r="H8" s="59">
        <f>'DRIs DATA 입력'!H8</f>
        <v>21.344999999999999</v>
      </c>
      <c r="I8" s="55"/>
      <c r="J8" s="59" t="s">
        <v>215</v>
      </c>
      <c r="K8" s="59">
        <f>'DRIs DATA 입력'!K8</f>
        <v>10.026</v>
      </c>
      <c r="L8" s="59">
        <f>'DRIs DATA 입력'!L8</f>
        <v>16.47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1" t="s">
        <v>217</v>
      </c>
      <c r="B14" s="62"/>
      <c r="C14" s="62"/>
      <c r="D14" s="62"/>
      <c r="E14" s="62"/>
      <c r="F14" s="63"/>
      <c r="G14" s="55"/>
      <c r="H14" s="61" t="s">
        <v>218</v>
      </c>
      <c r="I14" s="62"/>
      <c r="J14" s="62"/>
      <c r="K14" s="62"/>
      <c r="L14" s="62"/>
      <c r="M14" s="63"/>
      <c r="N14" s="55"/>
      <c r="O14" s="61" t="s">
        <v>219</v>
      </c>
      <c r="P14" s="62"/>
      <c r="Q14" s="62"/>
      <c r="R14" s="62"/>
      <c r="S14" s="62"/>
      <c r="T14" s="63"/>
      <c r="U14" s="55"/>
      <c r="V14" s="61" t="s">
        <v>220</v>
      </c>
      <c r="W14" s="62"/>
      <c r="X14" s="62"/>
      <c r="Y14" s="62"/>
      <c r="Z14" s="62"/>
      <c r="AA14" s="63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1091.9264000000001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41.507637000000003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5.4854617000000001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636.40716999999995</v>
      </c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1" t="s">
        <v>223</v>
      </c>
      <c r="B24" s="62"/>
      <c r="C24" s="62"/>
      <c r="D24" s="62"/>
      <c r="E24" s="62"/>
      <c r="F24" s="63"/>
      <c r="G24" s="55"/>
      <c r="H24" s="61" t="s">
        <v>224</v>
      </c>
      <c r="I24" s="62"/>
      <c r="J24" s="62"/>
      <c r="K24" s="62"/>
      <c r="L24" s="62"/>
      <c r="M24" s="63"/>
      <c r="N24" s="55"/>
      <c r="O24" s="61" t="s">
        <v>225</v>
      </c>
      <c r="P24" s="62"/>
      <c r="Q24" s="62"/>
      <c r="R24" s="62"/>
      <c r="S24" s="62"/>
      <c r="T24" s="63"/>
      <c r="U24" s="55"/>
      <c r="V24" s="61" t="s">
        <v>226</v>
      </c>
      <c r="W24" s="62"/>
      <c r="X24" s="62"/>
      <c r="Y24" s="62"/>
      <c r="Z24" s="62"/>
      <c r="AA24" s="63"/>
      <c r="AB24" s="55"/>
      <c r="AC24" s="61" t="s">
        <v>227</v>
      </c>
      <c r="AD24" s="62"/>
      <c r="AE24" s="62"/>
      <c r="AF24" s="62"/>
      <c r="AG24" s="62"/>
      <c r="AH24" s="63"/>
      <c r="AI24" s="55"/>
      <c r="AJ24" s="61" t="s">
        <v>228</v>
      </c>
      <c r="AK24" s="62"/>
      <c r="AL24" s="62"/>
      <c r="AM24" s="62"/>
      <c r="AN24" s="62"/>
      <c r="AO24" s="63"/>
      <c r="AP24" s="55"/>
      <c r="AQ24" s="61" t="s">
        <v>229</v>
      </c>
      <c r="AR24" s="62"/>
      <c r="AS24" s="62"/>
      <c r="AT24" s="62"/>
      <c r="AU24" s="62"/>
      <c r="AV24" s="63"/>
      <c r="AW24" s="55"/>
      <c r="AX24" s="61" t="s">
        <v>230</v>
      </c>
      <c r="AY24" s="62"/>
      <c r="AZ24" s="62"/>
      <c r="BA24" s="62"/>
      <c r="BB24" s="62"/>
      <c r="BC24" s="63"/>
      <c r="BD24" s="55"/>
      <c r="BE24" s="61" t="s">
        <v>231</v>
      </c>
      <c r="BF24" s="62"/>
      <c r="BG24" s="62"/>
      <c r="BH24" s="62"/>
      <c r="BI24" s="62"/>
      <c r="BJ24" s="63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225.61709999999999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2.9818308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2.5687039999999999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25.383292999999998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2.9272841999999999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1148.2969000000001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28.882190000000001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5.2073099999999997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4.2415430000000001</v>
      </c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1" t="s">
        <v>234</v>
      </c>
      <c r="B34" s="62"/>
      <c r="C34" s="62"/>
      <c r="D34" s="62"/>
      <c r="E34" s="62"/>
      <c r="F34" s="63"/>
      <c r="G34" s="55"/>
      <c r="H34" s="61" t="s">
        <v>235</v>
      </c>
      <c r="I34" s="62"/>
      <c r="J34" s="62"/>
      <c r="K34" s="62"/>
      <c r="L34" s="62"/>
      <c r="M34" s="63"/>
      <c r="N34" s="55"/>
      <c r="O34" s="61" t="s">
        <v>236</v>
      </c>
      <c r="P34" s="62"/>
      <c r="Q34" s="62"/>
      <c r="R34" s="62"/>
      <c r="S34" s="62"/>
      <c r="T34" s="63"/>
      <c r="U34" s="55"/>
      <c r="V34" s="61" t="s">
        <v>237</v>
      </c>
      <c r="W34" s="62"/>
      <c r="X34" s="62"/>
      <c r="Y34" s="62"/>
      <c r="Z34" s="62"/>
      <c r="AA34" s="63"/>
      <c r="AB34" s="55"/>
      <c r="AC34" s="61" t="s">
        <v>238</v>
      </c>
      <c r="AD34" s="62"/>
      <c r="AE34" s="62"/>
      <c r="AF34" s="62"/>
      <c r="AG34" s="62"/>
      <c r="AH34" s="63"/>
      <c r="AI34" s="55"/>
      <c r="AJ34" s="61" t="s">
        <v>239</v>
      </c>
      <c r="AK34" s="62"/>
      <c r="AL34" s="62"/>
      <c r="AM34" s="62"/>
      <c r="AN34" s="62"/>
      <c r="AO34" s="63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1176.8284000000001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2067.2988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10312.477999999999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5611.1689999999999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176.81693999999999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257.18529999999998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55"/>
    </row>
    <row r="44" spans="1:68" x14ac:dyDescent="0.3">
      <c r="A44" s="61" t="s">
        <v>241</v>
      </c>
      <c r="B44" s="62"/>
      <c r="C44" s="62"/>
      <c r="D44" s="62"/>
      <c r="E44" s="62"/>
      <c r="F44" s="63"/>
      <c r="G44" s="55"/>
      <c r="H44" s="61" t="s">
        <v>242</v>
      </c>
      <c r="I44" s="62"/>
      <c r="J44" s="62"/>
      <c r="K44" s="62"/>
      <c r="L44" s="62"/>
      <c r="M44" s="63"/>
      <c r="N44" s="55"/>
      <c r="O44" s="61" t="s">
        <v>243</v>
      </c>
      <c r="P44" s="62"/>
      <c r="Q44" s="62"/>
      <c r="R44" s="62"/>
      <c r="S44" s="62"/>
      <c r="T44" s="63"/>
      <c r="U44" s="55"/>
      <c r="V44" s="61" t="s">
        <v>244</v>
      </c>
      <c r="W44" s="62"/>
      <c r="X44" s="62"/>
      <c r="Y44" s="62"/>
      <c r="Z44" s="62"/>
      <c r="AA44" s="63"/>
      <c r="AB44" s="55"/>
      <c r="AC44" s="61" t="s">
        <v>245</v>
      </c>
      <c r="AD44" s="62"/>
      <c r="AE44" s="62"/>
      <c r="AF44" s="62"/>
      <c r="AG44" s="62"/>
      <c r="AH44" s="63"/>
      <c r="AI44" s="55"/>
      <c r="AJ44" s="61" t="s">
        <v>246</v>
      </c>
      <c r="AK44" s="62"/>
      <c r="AL44" s="62"/>
      <c r="AM44" s="62"/>
      <c r="AN44" s="62"/>
      <c r="AO44" s="63"/>
      <c r="AP44" s="55"/>
      <c r="AQ44" s="61" t="s">
        <v>247</v>
      </c>
      <c r="AR44" s="62"/>
      <c r="AS44" s="62"/>
      <c r="AT44" s="62"/>
      <c r="AU44" s="62"/>
      <c r="AV44" s="63"/>
      <c r="AW44" s="55"/>
      <c r="AX44" s="61" t="s">
        <v>248</v>
      </c>
      <c r="AY44" s="62"/>
      <c r="AZ44" s="62"/>
      <c r="BA44" s="62"/>
      <c r="BB44" s="62"/>
      <c r="BC44" s="63"/>
      <c r="BD44" s="55"/>
      <c r="BE44" s="61" t="s">
        <v>249</v>
      </c>
      <c r="BF44" s="62"/>
      <c r="BG44" s="62"/>
      <c r="BH44" s="62"/>
      <c r="BI44" s="62"/>
      <c r="BJ44" s="63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31.00516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16.716137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2005.2153000000001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0.107374966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5.7331203999999998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387.15445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142.11019999999999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3" sqref="K53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320</v>
      </c>
      <c r="B1" s="55" t="s">
        <v>321</v>
      </c>
      <c r="G1" s="56" t="s">
        <v>322</v>
      </c>
      <c r="H1" s="55" t="s">
        <v>323</v>
      </c>
    </row>
    <row r="3" spans="1:27" x14ac:dyDescent="0.3">
      <c r="A3" s="65" t="s">
        <v>324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325</v>
      </c>
      <c r="B4" s="66"/>
      <c r="C4" s="66"/>
      <c r="E4" s="61" t="s">
        <v>281</v>
      </c>
      <c r="F4" s="62"/>
      <c r="G4" s="62"/>
      <c r="H4" s="63"/>
      <c r="J4" s="61" t="s">
        <v>326</v>
      </c>
      <c r="K4" s="62"/>
      <c r="L4" s="63"/>
      <c r="N4" s="66" t="s">
        <v>327</v>
      </c>
      <c r="O4" s="66"/>
      <c r="P4" s="66"/>
      <c r="Q4" s="66"/>
      <c r="R4" s="66"/>
      <c r="S4" s="66"/>
      <c r="U4" s="66" t="s">
        <v>303</v>
      </c>
      <c r="V4" s="66"/>
      <c r="W4" s="66"/>
      <c r="X4" s="66"/>
      <c r="Y4" s="66"/>
      <c r="Z4" s="66"/>
    </row>
    <row r="5" spans="1:27" x14ac:dyDescent="0.3">
      <c r="A5" s="60"/>
      <c r="B5" s="60" t="s">
        <v>328</v>
      </c>
      <c r="C5" s="60" t="s">
        <v>277</v>
      </c>
      <c r="E5" s="60"/>
      <c r="F5" s="60" t="s">
        <v>329</v>
      </c>
      <c r="G5" s="60" t="s">
        <v>285</v>
      </c>
      <c r="H5" s="60" t="s">
        <v>327</v>
      </c>
      <c r="J5" s="60"/>
      <c r="K5" s="60" t="s">
        <v>307</v>
      </c>
      <c r="L5" s="60" t="s">
        <v>315</v>
      </c>
      <c r="N5" s="60"/>
      <c r="O5" s="60" t="s">
        <v>282</v>
      </c>
      <c r="P5" s="60" t="s">
        <v>330</v>
      </c>
      <c r="Q5" s="60" t="s">
        <v>331</v>
      </c>
      <c r="R5" s="60" t="s">
        <v>332</v>
      </c>
      <c r="S5" s="60" t="s">
        <v>333</v>
      </c>
      <c r="U5" s="60"/>
      <c r="V5" s="60" t="s">
        <v>282</v>
      </c>
      <c r="W5" s="60" t="s">
        <v>330</v>
      </c>
      <c r="X5" s="60" t="s">
        <v>331</v>
      </c>
      <c r="Y5" s="60" t="s">
        <v>332</v>
      </c>
      <c r="Z5" s="60" t="s">
        <v>277</v>
      </c>
    </row>
    <row r="6" spans="1:27" x14ac:dyDescent="0.3">
      <c r="A6" s="60" t="s">
        <v>284</v>
      </c>
      <c r="B6" s="60">
        <v>2000</v>
      </c>
      <c r="C6" s="60">
        <v>2638.1304</v>
      </c>
      <c r="E6" s="60" t="s">
        <v>334</v>
      </c>
      <c r="F6" s="60">
        <v>55</v>
      </c>
      <c r="G6" s="60">
        <v>15</v>
      </c>
      <c r="H6" s="60">
        <v>7</v>
      </c>
      <c r="J6" s="60" t="s">
        <v>335</v>
      </c>
      <c r="K6" s="60">
        <v>0.1</v>
      </c>
      <c r="L6" s="60">
        <v>4</v>
      </c>
      <c r="N6" s="60" t="s">
        <v>336</v>
      </c>
      <c r="O6" s="60">
        <v>45</v>
      </c>
      <c r="P6" s="60">
        <v>55</v>
      </c>
      <c r="Q6" s="60">
        <v>0</v>
      </c>
      <c r="R6" s="60">
        <v>0</v>
      </c>
      <c r="S6" s="60">
        <v>118.8377</v>
      </c>
      <c r="U6" s="60" t="s">
        <v>337</v>
      </c>
      <c r="V6" s="60">
        <v>0</v>
      </c>
      <c r="W6" s="60">
        <v>0</v>
      </c>
      <c r="X6" s="60">
        <v>25</v>
      </c>
      <c r="Y6" s="60">
        <v>0</v>
      </c>
      <c r="Z6" s="60">
        <v>51.184519999999999</v>
      </c>
    </row>
    <row r="7" spans="1:27" x14ac:dyDescent="0.3">
      <c r="E7" s="60" t="s">
        <v>338</v>
      </c>
      <c r="F7" s="60">
        <v>65</v>
      </c>
      <c r="G7" s="60">
        <v>30</v>
      </c>
      <c r="H7" s="60">
        <v>20</v>
      </c>
      <c r="J7" s="60" t="s">
        <v>339</v>
      </c>
      <c r="K7" s="60">
        <v>1</v>
      </c>
      <c r="L7" s="60">
        <v>10</v>
      </c>
    </row>
    <row r="8" spans="1:27" x14ac:dyDescent="0.3">
      <c r="E8" s="60" t="s">
        <v>340</v>
      </c>
      <c r="F8" s="60">
        <v>63.295999999999999</v>
      </c>
      <c r="G8" s="60">
        <v>15.359</v>
      </c>
      <c r="H8" s="60">
        <v>21.344999999999999</v>
      </c>
      <c r="J8" s="60" t="s">
        <v>341</v>
      </c>
      <c r="K8" s="60">
        <v>10.026</v>
      </c>
      <c r="L8" s="60">
        <v>16.47</v>
      </c>
    </row>
    <row r="13" spans="1:27" x14ac:dyDescent="0.3">
      <c r="A13" s="64" t="s">
        <v>342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 x14ac:dyDescent="0.3">
      <c r="A14" s="66" t="s">
        <v>300</v>
      </c>
      <c r="B14" s="66"/>
      <c r="C14" s="66"/>
      <c r="D14" s="66"/>
      <c r="E14" s="66"/>
      <c r="F14" s="66"/>
      <c r="H14" s="66" t="s">
        <v>343</v>
      </c>
      <c r="I14" s="66"/>
      <c r="J14" s="66"/>
      <c r="K14" s="66"/>
      <c r="L14" s="66"/>
      <c r="M14" s="66"/>
      <c r="O14" s="66" t="s">
        <v>279</v>
      </c>
      <c r="P14" s="66"/>
      <c r="Q14" s="66"/>
      <c r="R14" s="66"/>
      <c r="S14" s="66"/>
      <c r="T14" s="66"/>
      <c r="V14" s="66" t="s">
        <v>310</v>
      </c>
      <c r="W14" s="66"/>
      <c r="X14" s="66"/>
      <c r="Y14" s="66"/>
      <c r="Z14" s="66"/>
      <c r="AA14" s="66"/>
    </row>
    <row r="15" spans="1:27" x14ac:dyDescent="0.3">
      <c r="A15" s="60"/>
      <c r="B15" s="60" t="s">
        <v>282</v>
      </c>
      <c r="C15" s="60" t="s">
        <v>308</v>
      </c>
      <c r="D15" s="60" t="s">
        <v>309</v>
      </c>
      <c r="E15" s="60" t="s">
        <v>278</v>
      </c>
      <c r="F15" s="60" t="s">
        <v>277</v>
      </c>
      <c r="H15" s="60"/>
      <c r="I15" s="60" t="s">
        <v>282</v>
      </c>
      <c r="J15" s="60" t="s">
        <v>308</v>
      </c>
      <c r="K15" s="60" t="s">
        <v>309</v>
      </c>
      <c r="L15" s="60" t="s">
        <v>278</v>
      </c>
      <c r="M15" s="60" t="s">
        <v>277</v>
      </c>
      <c r="O15" s="60"/>
      <c r="P15" s="60" t="s">
        <v>282</v>
      </c>
      <c r="Q15" s="60" t="s">
        <v>308</v>
      </c>
      <c r="R15" s="60" t="s">
        <v>309</v>
      </c>
      <c r="S15" s="60" t="s">
        <v>278</v>
      </c>
      <c r="T15" s="60" t="s">
        <v>277</v>
      </c>
      <c r="V15" s="60"/>
      <c r="W15" s="60" t="s">
        <v>282</v>
      </c>
      <c r="X15" s="60" t="s">
        <v>308</v>
      </c>
      <c r="Y15" s="60" t="s">
        <v>309</v>
      </c>
      <c r="Z15" s="60" t="s">
        <v>278</v>
      </c>
      <c r="AA15" s="60" t="s">
        <v>277</v>
      </c>
    </row>
    <row r="16" spans="1:27" x14ac:dyDescent="0.3">
      <c r="A16" s="60" t="s">
        <v>311</v>
      </c>
      <c r="B16" s="60">
        <v>500</v>
      </c>
      <c r="C16" s="60">
        <v>700</v>
      </c>
      <c r="D16" s="60">
        <v>0</v>
      </c>
      <c r="E16" s="60">
        <v>3000</v>
      </c>
      <c r="F16" s="60">
        <v>1091.9264000000001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41.507637000000003</v>
      </c>
      <c r="O16" s="60" t="s">
        <v>4</v>
      </c>
      <c r="P16" s="60">
        <v>0</v>
      </c>
      <c r="Q16" s="60">
        <v>0</v>
      </c>
      <c r="R16" s="60">
        <v>15</v>
      </c>
      <c r="S16" s="60">
        <v>100</v>
      </c>
      <c r="T16" s="60">
        <v>5.4854617000000001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636.40716999999995</v>
      </c>
    </row>
    <row r="23" spans="1:62" x14ac:dyDescent="0.3">
      <c r="A23" s="64" t="s">
        <v>301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6" t="s">
        <v>302</v>
      </c>
      <c r="B24" s="66"/>
      <c r="C24" s="66"/>
      <c r="D24" s="66"/>
      <c r="E24" s="66"/>
      <c r="F24" s="66"/>
      <c r="H24" s="66" t="s">
        <v>312</v>
      </c>
      <c r="I24" s="66"/>
      <c r="J24" s="66"/>
      <c r="K24" s="66"/>
      <c r="L24" s="66"/>
      <c r="M24" s="66"/>
      <c r="O24" s="66" t="s">
        <v>276</v>
      </c>
      <c r="P24" s="66"/>
      <c r="Q24" s="66"/>
      <c r="R24" s="66"/>
      <c r="S24" s="66"/>
      <c r="T24" s="66"/>
      <c r="V24" s="66" t="s">
        <v>304</v>
      </c>
      <c r="W24" s="66"/>
      <c r="X24" s="66"/>
      <c r="Y24" s="66"/>
      <c r="Z24" s="66"/>
      <c r="AA24" s="66"/>
      <c r="AC24" s="66" t="s">
        <v>313</v>
      </c>
      <c r="AD24" s="66"/>
      <c r="AE24" s="66"/>
      <c r="AF24" s="66"/>
      <c r="AG24" s="66"/>
      <c r="AH24" s="66"/>
      <c r="AJ24" s="66" t="s">
        <v>286</v>
      </c>
      <c r="AK24" s="66"/>
      <c r="AL24" s="66"/>
      <c r="AM24" s="66"/>
      <c r="AN24" s="66"/>
      <c r="AO24" s="66"/>
      <c r="AQ24" s="66" t="s">
        <v>280</v>
      </c>
      <c r="AR24" s="66"/>
      <c r="AS24" s="66"/>
      <c r="AT24" s="66"/>
      <c r="AU24" s="66"/>
      <c r="AV24" s="66"/>
      <c r="AX24" s="66" t="s">
        <v>287</v>
      </c>
      <c r="AY24" s="66"/>
      <c r="AZ24" s="66"/>
      <c r="BA24" s="66"/>
      <c r="BB24" s="66"/>
      <c r="BC24" s="66"/>
      <c r="BE24" s="66" t="s">
        <v>288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282</v>
      </c>
      <c r="C25" s="60" t="s">
        <v>308</v>
      </c>
      <c r="D25" s="60" t="s">
        <v>309</v>
      </c>
      <c r="E25" s="60" t="s">
        <v>278</v>
      </c>
      <c r="F25" s="60" t="s">
        <v>277</v>
      </c>
      <c r="H25" s="60"/>
      <c r="I25" s="60" t="s">
        <v>282</v>
      </c>
      <c r="J25" s="60" t="s">
        <v>308</v>
      </c>
      <c r="K25" s="60" t="s">
        <v>309</v>
      </c>
      <c r="L25" s="60" t="s">
        <v>278</v>
      </c>
      <c r="M25" s="60" t="s">
        <v>277</v>
      </c>
      <c r="O25" s="60"/>
      <c r="P25" s="60" t="s">
        <v>282</v>
      </c>
      <c r="Q25" s="60" t="s">
        <v>308</v>
      </c>
      <c r="R25" s="60" t="s">
        <v>309</v>
      </c>
      <c r="S25" s="60" t="s">
        <v>278</v>
      </c>
      <c r="T25" s="60" t="s">
        <v>277</v>
      </c>
      <c r="V25" s="60"/>
      <c r="W25" s="60" t="s">
        <v>282</v>
      </c>
      <c r="X25" s="60" t="s">
        <v>308</v>
      </c>
      <c r="Y25" s="60" t="s">
        <v>309</v>
      </c>
      <c r="Z25" s="60" t="s">
        <v>278</v>
      </c>
      <c r="AA25" s="60" t="s">
        <v>277</v>
      </c>
      <c r="AC25" s="60"/>
      <c r="AD25" s="60" t="s">
        <v>282</v>
      </c>
      <c r="AE25" s="60" t="s">
        <v>308</v>
      </c>
      <c r="AF25" s="60" t="s">
        <v>309</v>
      </c>
      <c r="AG25" s="60" t="s">
        <v>278</v>
      </c>
      <c r="AH25" s="60" t="s">
        <v>277</v>
      </c>
      <c r="AJ25" s="60"/>
      <c r="AK25" s="60" t="s">
        <v>282</v>
      </c>
      <c r="AL25" s="60" t="s">
        <v>308</v>
      </c>
      <c r="AM25" s="60" t="s">
        <v>309</v>
      </c>
      <c r="AN25" s="60" t="s">
        <v>278</v>
      </c>
      <c r="AO25" s="60" t="s">
        <v>277</v>
      </c>
      <c r="AQ25" s="60"/>
      <c r="AR25" s="60" t="s">
        <v>282</v>
      </c>
      <c r="AS25" s="60" t="s">
        <v>308</v>
      </c>
      <c r="AT25" s="60" t="s">
        <v>309</v>
      </c>
      <c r="AU25" s="60" t="s">
        <v>278</v>
      </c>
      <c r="AV25" s="60" t="s">
        <v>277</v>
      </c>
      <c r="AX25" s="60"/>
      <c r="AY25" s="60" t="s">
        <v>282</v>
      </c>
      <c r="AZ25" s="60" t="s">
        <v>308</v>
      </c>
      <c r="BA25" s="60" t="s">
        <v>309</v>
      </c>
      <c r="BB25" s="60" t="s">
        <v>278</v>
      </c>
      <c r="BC25" s="60" t="s">
        <v>277</v>
      </c>
      <c r="BE25" s="60"/>
      <c r="BF25" s="60" t="s">
        <v>282</v>
      </c>
      <c r="BG25" s="60" t="s">
        <v>308</v>
      </c>
      <c r="BH25" s="60" t="s">
        <v>309</v>
      </c>
      <c r="BI25" s="60" t="s">
        <v>278</v>
      </c>
      <c r="BJ25" s="60" t="s">
        <v>277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225.61709999999999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2.9818308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2.5687039999999999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25.383292999999998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2.9272841999999999</v>
      </c>
      <c r="AJ26" s="60" t="s">
        <v>283</v>
      </c>
      <c r="AK26" s="60">
        <v>320</v>
      </c>
      <c r="AL26" s="60">
        <v>400</v>
      </c>
      <c r="AM26" s="60">
        <v>0</v>
      </c>
      <c r="AN26" s="60">
        <v>1000</v>
      </c>
      <c r="AO26" s="60">
        <v>1148.2969000000001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28.882190000000001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5.2073099999999997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4.2415430000000001</v>
      </c>
    </row>
    <row r="33" spans="1:68" x14ac:dyDescent="0.3">
      <c r="A33" s="64" t="s">
        <v>305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316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306</v>
      </c>
      <c r="W34" s="66"/>
      <c r="X34" s="66"/>
      <c r="Y34" s="66"/>
      <c r="Z34" s="66"/>
      <c r="AA34" s="66"/>
      <c r="AC34" s="66" t="s">
        <v>289</v>
      </c>
      <c r="AD34" s="66"/>
      <c r="AE34" s="66"/>
      <c r="AF34" s="66"/>
      <c r="AG34" s="66"/>
      <c r="AH34" s="66"/>
      <c r="AJ34" s="66" t="s">
        <v>290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282</v>
      </c>
      <c r="C35" s="60" t="s">
        <v>308</v>
      </c>
      <c r="D35" s="60" t="s">
        <v>309</v>
      </c>
      <c r="E35" s="60" t="s">
        <v>278</v>
      </c>
      <c r="F35" s="60" t="s">
        <v>277</v>
      </c>
      <c r="H35" s="60"/>
      <c r="I35" s="60" t="s">
        <v>282</v>
      </c>
      <c r="J35" s="60" t="s">
        <v>308</v>
      </c>
      <c r="K35" s="60" t="s">
        <v>309</v>
      </c>
      <c r="L35" s="60" t="s">
        <v>278</v>
      </c>
      <c r="M35" s="60" t="s">
        <v>277</v>
      </c>
      <c r="O35" s="60"/>
      <c r="P35" s="60" t="s">
        <v>282</v>
      </c>
      <c r="Q35" s="60" t="s">
        <v>308</v>
      </c>
      <c r="R35" s="60" t="s">
        <v>309</v>
      </c>
      <c r="S35" s="60" t="s">
        <v>278</v>
      </c>
      <c r="T35" s="60" t="s">
        <v>277</v>
      </c>
      <c r="V35" s="60"/>
      <c r="W35" s="60" t="s">
        <v>282</v>
      </c>
      <c r="X35" s="60" t="s">
        <v>308</v>
      </c>
      <c r="Y35" s="60" t="s">
        <v>309</v>
      </c>
      <c r="Z35" s="60" t="s">
        <v>278</v>
      </c>
      <c r="AA35" s="60" t="s">
        <v>277</v>
      </c>
      <c r="AC35" s="60"/>
      <c r="AD35" s="60" t="s">
        <v>282</v>
      </c>
      <c r="AE35" s="60" t="s">
        <v>308</v>
      </c>
      <c r="AF35" s="60" t="s">
        <v>309</v>
      </c>
      <c r="AG35" s="60" t="s">
        <v>278</v>
      </c>
      <c r="AH35" s="60" t="s">
        <v>277</v>
      </c>
      <c r="AJ35" s="60"/>
      <c r="AK35" s="60" t="s">
        <v>282</v>
      </c>
      <c r="AL35" s="60" t="s">
        <v>308</v>
      </c>
      <c r="AM35" s="60" t="s">
        <v>309</v>
      </c>
      <c r="AN35" s="60" t="s">
        <v>278</v>
      </c>
      <c r="AO35" s="60" t="s">
        <v>277</v>
      </c>
    </row>
    <row r="36" spans="1:68" x14ac:dyDescent="0.3">
      <c r="A36" s="60" t="s">
        <v>17</v>
      </c>
      <c r="B36" s="60">
        <v>570</v>
      </c>
      <c r="C36" s="60">
        <v>700</v>
      </c>
      <c r="D36" s="60">
        <v>0</v>
      </c>
      <c r="E36" s="60">
        <v>2000</v>
      </c>
      <c r="F36" s="60">
        <v>1176.8284000000001</v>
      </c>
      <c r="H36" s="60" t="s">
        <v>18</v>
      </c>
      <c r="I36" s="60">
        <v>580</v>
      </c>
      <c r="J36" s="60">
        <v>700</v>
      </c>
      <c r="K36" s="60">
        <v>0</v>
      </c>
      <c r="L36" s="60">
        <v>3000</v>
      </c>
      <c r="M36" s="60">
        <v>2067.2988</v>
      </c>
      <c r="O36" s="60" t="s">
        <v>19</v>
      </c>
      <c r="P36" s="60">
        <v>0</v>
      </c>
      <c r="Q36" s="60">
        <v>0</v>
      </c>
      <c r="R36" s="60">
        <v>1100</v>
      </c>
      <c r="S36" s="60">
        <v>2000</v>
      </c>
      <c r="T36" s="60">
        <v>10312.477999999999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5611.1689999999999</v>
      </c>
      <c r="AC36" s="60" t="s">
        <v>21</v>
      </c>
      <c r="AD36" s="60">
        <v>0</v>
      </c>
      <c r="AE36" s="60">
        <v>0</v>
      </c>
      <c r="AF36" s="60">
        <v>1700</v>
      </c>
      <c r="AG36" s="60">
        <v>0</v>
      </c>
      <c r="AH36" s="60">
        <v>176.81693999999999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257.18529999999998</v>
      </c>
    </row>
    <row r="43" spans="1:68" x14ac:dyDescent="0.3">
      <c r="A43" s="64" t="s">
        <v>291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 x14ac:dyDescent="0.3">
      <c r="A44" s="66" t="s">
        <v>292</v>
      </c>
      <c r="B44" s="66"/>
      <c r="C44" s="66"/>
      <c r="D44" s="66"/>
      <c r="E44" s="66"/>
      <c r="F44" s="66"/>
      <c r="H44" s="66" t="s">
        <v>293</v>
      </c>
      <c r="I44" s="66"/>
      <c r="J44" s="66"/>
      <c r="K44" s="66"/>
      <c r="L44" s="66"/>
      <c r="M44" s="66"/>
      <c r="O44" s="66" t="s">
        <v>294</v>
      </c>
      <c r="P44" s="66"/>
      <c r="Q44" s="66"/>
      <c r="R44" s="66"/>
      <c r="S44" s="66"/>
      <c r="T44" s="66"/>
      <c r="V44" s="66" t="s">
        <v>295</v>
      </c>
      <c r="W44" s="66"/>
      <c r="X44" s="66"/>
      <c r="Y44" s="66"/>
      <c r="Z44" s="66"/>
      <c r="AA44" s="66"/>
      <c r="AC44" s="66" t="s">
        <v>296</v>
      </c>
      <c r="AD44" s="66"/>
      <c r="AE44" s="66"/>
      <c r="AF44" s="66"/>
      <c r="AG44" s="66"/>
      <c r="AH44" s="66"/>
      <c r="AJ44" s="66" t="s">
        <v>317</v>
      </c>
      <c r="AK44" s="66"/>
      <c r="AL44" s="66"/>
      <c r="AM44" s="66"/>
      <c r="AN44" s="66"/>
      <c r="AO44" s="66"/>
      <c r="AQ44" s="66" t="s">
        <v>297</v>
      </c>
      <c r="AR44" s="66"/>
      <c r="AS44" s="66"/>
      <c r="AT44" s="66"/>
      <c r="AU44" s="66"/>
      <c r="AV44" s="66"/>
      <c r="AX44" s="66" t="s">
        <v>318</v>
      </c>
      <c r="AY44" s="66"/>
      <c r="AZ44" s="66"/>
      <c r="BA44" s="66"/>
      <c r="BB44" s="66"/>
      <c r="BC44" s="66"/>
      <c r="BE44" s="66" t="s">
        <v>314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282</v>
      </c>
      <c r="C45" s="60" t="s">
        <v>308</v>
      </c>
      <c r="D45" s="60" t="s">
        <v>309</v>
      </c>
      <c r="E45" s="60" t="s">
        <v>278</v>
      </c>
      <c r="F45" s="60" t="s">
        <v>277</v>
      </c>
      <c r="H45" s="60"/>
      <c r="I45" s="60" t="s">
        <v>282</v>
      </c>
      <c r="J45" s="60" t="s">
        <v>308</v>
      </c>
      <c r="K45" s="60" t="s">
        <v>309</v>
      </c>
      <c r="L45" s="60" t="s">
        <v>278</v>
      </c>
      <c r="M45" s="60" t="s">
        <v>277</v>
      </c>
      <c r="O45" s="60"/>
      <c r="P45" s="60" t="s">
        <v>282</v>
      </c>
      <c r="Q45" s="60" t="s">
        <v>308</v>
      </c>
      <c r="R45" s="60" t="s">
        <v>309</v>
      </c>
      <c r="S45" s="60" t="s">
        <v>278</v>
      </c>
      <c r="T45" s="60" t="s">
        <v>277</v>
      </c>
      <c r="V45" s="60"/>
      <c r="W45" s="60" t="s">
        <v>282</v>
      </c>
      <c r="X45" s="60" t="s">
        <v>308</v>
      </c>
      <c r="Y45" s="60" t="s">
        <v>309</v>
      </c>
      <c r="Z45" s="60" t="s">
        <v>278</v>
      </c>
      <c r="AA45" s="60" t="s">
        <v>277</v>
      </c>
      <c r="AC45" s="60"/>
      <c r="AD45" s="60" t="s">
        <v>282</v>
      </c>
      <c r="AE45" s="60" t="s">
        <v>308</v>
      </c>
      <c r="AF45" s="60" t="s">
        <v>309</v>
      </c>
      <c r="AG45" s="60" t="s">
        <v>278</v>
      </c>
      <c r="AH45" s="60" t="s">
        <v>277</v>
      </c>
      <c r="AJ45" s="60"/>
      <c r="AK45" s="60" t="s">
        <v>282</v>
      </c>
      <c r="AL45" s="60" t="s">
        <v>308</v>
      </c>
      <c r="AM45" s="60" t="s">
        <v>309</v>
      </c>
      <c r="AN45" s="60" t="s">
        <v>278</v>
      </c>
      <c r="AO45" s="60" t="s">
        <v>277</v>
      </c>
      <c r="AQ45" s="60"/>
      <c r="AR45" s="60" t="s">
        <v>282</v>
      </c>
      <c r="AS45" s="60" t="s">
        <v>308</v>
      </c>
      <c r="AT45" s="60" t="s">
        <v>309</v>
      </c>
      <c r="AU45" s="60" t="s">
        <v>278</v>
      </c>
      <c r="AV45" s="60" t="s">
        <v>277</v>
      </c>
      <c r="AX45" s="60"/>
      <c r="AY45" s="60" t="s">
        <v>282</v>
      </c>
      <c r="AZ45" s="60" t="s">
        <v>308</v>
      </c>
      <c r="BA45" s="60" t="s">
        <v>309</v>
      </c>
      <c r="BB45" s="60" t="s">
        <v>278</v>
      </c>
      <c r="BC45" s="60" t="s">
        <v>277</v>
      </c>
      <c r="BE45" s="60"/>
      <c r="BF45" s="60" t="s">
        <v>282</v>
      </c>
      <c r="BG45" s="60" t="s">
        <v>308</v>
      </c>
      <c r="BH45" s="60" t="s">
        <v>309</v>
      </c>
      <c r="BI45" s="60" t="s">
        <v>278</v>
      </c>
      <c r="BJ45" s="60" t="s">
        <v>277</v>
      </c>
    </row>
    <row r="46" spans="1:68" x14ac:dyDescent="0.3">
      <c r="A46" s="60" t="s">
        <v>23</v>
      </c>
      <c r="B46" s="60">
        <v>7</v>
      </c>
      <c r="C46" s="60">
        <v>9</v>
      </c>
      <c r="D46" s="60">
        <v>0</v>
      </c>
      <c r="E46" s="60">
        <v>45</v>
      </c>
      <c r="F46" s="60">
        <v>31.00516</v>
      </c>
      <c r="H46" s="60" t="s">
        <v>24</v>
      </c>
      <c r="I46" s="60">
        <v>7</v>
      </c>
      <c r="J46" s="60">
        <v>9</v>
      </c>
      <c r="K46" s="60">
        <v>0</v>
      </c>
      <c r="L46" s="60">
        <v>35</v>
      </c>
      <c r="M46" s="60">
        <v>16.716137</v>
      </c>
      <c r="O46" s="60" t="s">
        <v>298</v>
      </c>
      <c r="P46" s="60">
        <v>600</v>
      </c>
      <c r="Q46" s="60">
        <v>800</v>
      </c>
      <c r="R46" s="60">
        <v>0</v>
      </c>
      <c r="S46" s="60">
        <v>10000</v>
      </c>
      <c r="T46" s="60">
        <v>2005.2153000000001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0.107374966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5.7331203999999998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387.15445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142.11019999999999</v>
      </c>
      <c r="AX46" s="60" t="s">
        <v>319</v>
      </c>
      <c r="AY46" s="60"/>
      <c r="AZ46" s="60"/>
      <c r="BA46" s="60"/>
      <c r="BB46" s="60"/>
      <c r="BC46" s="60"/>
      <c r="BE46" s="60" t="s">
        <v>299</v>
      </c>
      <c r="BF46" s="60"/>
      <c r="BG46" s="60"/>
      <c r="BH46" s="60"/>
      <c r="BI46" s="60"/>
      <c r="BJ46" s="60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17" sqref="F17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344</v>
      </c>
      <c r="B2" s="55" t="s">
        <v>345</v>
      </c>
      <c r="C2" s="55" t="s">
        <v>346</v>
      </c>
      <c r="D2" s="55">
        <v>78</v>
      </c>
      <c r="E2" s="55">
        <v>2638.1304</v>
      </c>
      <c r="F2" s="55">
        <v>352.40699999999998</v>
      </c>
      <c r="G2" s="55">
        <v>85.514030000000005</v>
      </c>
      <c r="H2" s="55">
        <v>56.761353</v>
      </c>
      <c r="I2" s="55">
        <v>28.752680000000002</v>
      </c>
      <c r="J2" s="55">
        <v>118.8377</v>
      </c>
      <c r="K2" s="55">
        <v>58.919339999999998</v>
      </c>
      <c r="L2" s="55">
        <v>59.91836</v>
      </c>
      <c r="M2" s="55">
        <v>51.184519999999999</v>
      </c>
      <c r="N2" s="55">
        <v>5.0893730000000001</v>
      </c>
      <c r="O2" s="55">
        <v>26.980640000000001</v>
      </c>
      <c r="P2" s="55">
        <v>1695.6167</v>
      </c>
      <c r="Q2" s="55">
        <v>48.463206999999997</v>
      </c>
      <c r="R2" s="55">
        <v>1091.9264000000001</v>
      </c>
      <c r="S2" s="55">
        <v>151.85936000000001</v>
      </c>
      <c r="T2" s="55">
        <v>11280.806</v>
      </c>
      <c r="U2" s="55">
        <v>5.4854617000000001</v>
      </c>
      <c r="V2" s="55">
        <v>41.507637000000003</v>
      </c>
      <c r="W2" s="55">
        <v>636.40716999999995</v>
      </c>
      <c r="X2" s="55">
        <v>225.61709999999999</v>
      </c>
      <c r="Y2" s="55">
        <v>2.9818308</v>
      </c>
      <c r="Z2" s="55">
        <v>2.5687039999999999</v>
      </c>
      <c r="AA2" s="55">
        <v>25.383292999999998</v>
      </c>
      <c r="AB2" s="55">
        <v>2.9272841999999999</v>
      </c>
      <c r="AC2" s="55">
        <v>1148.2969000000001</v>
      </c>
      <c r="AD2" s="55">
        <v>28.882190000000001</v>
      </c>
      <c r="AE2" s="55">
        <v>5.2073099999999997</v>
      </c>
      <c r="AF2" s="55">
        <v>4.2415430000000001</v>
      </c>
      <c r="AG2" s="55">
        <v>1176.8284000000001</v>
      </c>
      <c r="AH2" s="55">
        <v>612.90905999999995</v>
      </c>
      <c r="AI2" s="55">
        <v>563.91930000000002</v>
      </c>
      <c r="AJ2" s="55">
        <v>2067.2988</v>
      </c>
      <c r="AK2" s="55">
        <v>10312.477999999999</v>
      </c>
      <c r="AL2" s="55">
        <v>176.81693999999999</v>
      </c>
      <c r="AM2" s="55">
        <v>5611.1689999999999</v>
      </c>
      <c r="AN2" s="55">
        <v>257.18529999999998</v>
      </c>
      <c r="AO2" s="55">
        <v>31.00516</v>
      </c>
      <c r="AP2" s="55">
        <v>22.044429999999998</v>
      </c>
      <c r="AQ2" s="55">
        <v>8.9607290000000006</v>
      </c>
      <c r="AR2" s="55">
        <v>16.716137</v>
      </c>
      <c r="AS2" s="55">
        <v>2005.2153000000001</v>
      </c>
      <c r="AT2" s="55">
        <v>0.107374966</v>
      </c>
      <c r="AU2" s="55">
        <v>5.7331203999999998</v>
      </c>
      <c r="AV2" s="55">
        <v>387.15445</v>
      </c>
      <c r="AW2" s="55">
        <v>142.11019999999999</v>
      </c>
      <c r="AX2" s="55">
        <v>0.22239118999999999</v>
      </c>
      <c r="AY2" s="55">
        <v>2.6691099999999999</v>
      </c>
      <c r="AZ2" s="55">
        <v>552.25463999999999</v>
      </c>
      <c r="BA2" s="55">
        <v>71.896659999999997</v>
      </c>
      <c r="BB2" s="55">
        <v>17.284834</v>
      </c>
      <c r="BC2" s="55">
        <v>23.436422</v>
      </c>
      <c r="BD2" s="55">
        <v>31.146954999999998</v>
      </c>
      <c r="BE2" s="55">
        <v>1.962526</v>
      </c>
      <c r="BF2" s="55">
        <v>9.9226860000000006</v>
      </c>
      <c r="BG2" s="55">
        <v>6.9387240000000003E-3</v>
      </c>
      <c r="BH2" s="55">
        <v>1.3735219999999999E-2</v>
      </c>
      <c r="BI2" s="55">
        <v>1.0948780999999999E-2</v>
      </c>
      <c r="BJ2" s="55">
        <v>7.5628206000000003E-2</v>
      </c>
      <c r="BK2" s="55">
        <v>5.3374800000000001E-4</v>
      </c>
      <c r="BL2" s="55">
        <v>0.52066460000000003</v>
      </c>
      <c r="BM2" s="55">
        <v>6.1773085999999999</v>
      </c>
      <c r="BN2" s="55">
        <v>2.0864210000000001</v>
      </c>
      <c r="BO2" s="55">
        <v>106.28686500000001</v>
      </c>
      <c r="BP2" s="55">
        <v>18.660602999999998</v>
      </c>
      <c r="BQ2" s="55">
        <v>35.175826999999998</v>
      </c>
      <c r="BR2" s="55">
        <v>127.43035999999999</v>
      </c>
      <c r="BS2" s="55">
        <v>46.35521</v>
      </c>
      <c r="BT2" s="55">
        <v>24.270313000000002</v>
      </c>
      <c r="BU2" s="55">
        <v>0.52736079999999996</v>
      </c>
      <c r="BV2" s="55">
        <v>4.4703208000000001E-2</v>
      </c>
      <c r="BW2" s="55">
        <v>1.6162534</v>
      </c>
      <c r="BX2" s="55">
        <v>2.1579267999999998</v>
      </c>
      <c r="BY2" s="55">
        <v>0.15698514999999999</v>
      </c>
      <c r="BZ2" s="55">
        <v>1.28224E-3</v>
      </c>
      <c r="CA2" s="55">
        <v>1.5849955</v>
      </c>
      <c r="CB2" s="55">
        <v>1.3373395999999999E-2</v>
      </c>
      <c r="CC2" s="55">
        <v>0.17916325999999999</v>
      </c>
      <c r="CD2" s="55">
        <v>2.0423667000000001</v>
      </c>
      <c r="CE2" s="55">
        <v>0.13147107</v>
      </c>
      <c r="CF2" s="55">
        <v>0.44100477999999999</v>
      </c>
      <c r="CG2" s="55">
        <v>0</v>
      </c>
      <c r="CH2" s="55">
        <v>4.1436217999999997E-2</v>
      </c>
      <c r="CI2" s="55">
        <v>2.5328759999999999E-3</v>
      </c>
      <c r="CJ2" s="55">
        <v>5.0189032999999998</v>
      </c>
      <c r="CK2" s="55">
        <v>2.6814546000000002E-2</v>
      </c>
      <c r="CL2" s="55">
        <v>4.4810467000000003</v>
      </c>
      <c r="CM2" s="55">
        <v>5.793533</v>
      </c>
      <c r="CN2" s="55">
        <v>3551.5504999999998</v>
      </c>
      <c r="CO2" s="55">
        <v>6310.1147000000001</v>
      </c>
      <c r="CP2" s="55">
        <v>4697.1350000000002</v>
      </c>
      <c r="CQ2" s="55">
        <v>1481.1010000000001</v>
      </c>
      <c r="CR2" s="55">
        <v>784.82885999999996</v>
      </c>
      <c r="CS2" s="55">
        <v>382.02764999999999</v>
      </c>
      <c r="CT2" s="55">
        <v>3579.2541999999999</v>
      </c>
      <c r="CU2" s="55">
        <v>2556.1219999999998</v>
      </c>
      <c r="CV2" s="55">
        <v>1153.0282</v>
      </c>
      <c r="CW2" s="55">
        <v>2910.8989999999999</v>
      </c>
      <c r="CX2" s="55">
        <v>837.07635000000005</v>
      </c>
      <c r="CY2" s="55">
        <v>4163.0600000000004</v>
      </c>
      <c r="CZ2" s="55">
        <v>2282.0450000000001</v>
      </c>
      <c r="DA2" s="55">
        <v>5876.4975999999997</v>
      </c>
      <c r="DB2" s="55">
        <v>4876.7304999999997</v>
      </c>
      <c r="DC2" s="55">
        <v>8551.8680000000004</v>
      </c>
      <c r="DD2" s="55">
        <v>13743.859</v>
      </c>
      <c r="DE2" s="55">
        <v>3249.6662999999999</v>
      </c>
      <c r="DF2" s="55">
        <v>4691.3490000000002</v>
      </c>
      <c r="DG2" s="55">
        <v>3239.7004000000002</v>
      </c>
      <c r="DH2" s="55">
        <v>339.38209999999998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71.896659999999997</v>
      </c>
      <c r="B6">
        <f>BB2</f>
        <v>17.284834</v>
      </c>
      <c r="C6">
        <f>BC2</f>
        <v>23.436422</v>
      </c>
      <c r="D6">
        <f>BD2</f>
        <v>31.146954999999998</v>
      </c>
    </row>
    <row r="7" spans="1:113" x14ac:dyDescent="0.3">
      <c r="B7">
        <f>ROUND(B6/MAX($B$6,$C$6,$D$6),1)</f>
        <v>0.6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J13" sqref="J1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15927</v>
      </c>
      <c r="C2" s="51">
        <f ca="1">YEAR(TODAY())-YEAR(B2)+IF(TODAY()&gt;=DATE(YEAR(TODAY()),MONTH(B2),DAY(B2)),0,-1)</f>
        <v>78</v>
      </c>
      <c r="E2" s="47">
        <v>164.1</v>
      </c>
      <c r="F2" s="48" t="s">
        <v>275</v>
      </c>
      <c r="G2" s="47">
        <v>61.8</v>
      </c>
      <c r="H2" s="46" t="s">
        <v>40</v>
      </c>
      <c r="I2" s="67">
        <f>ROUND(G3/E3^2,1)</f>
        <v>22.9</v>
      </c>
    </row>
    <row r="3" spans="1:9" x14ac:dyDescent="0.3">
      <c r="E3" s="46">
        <f>E2/100</f>
        <v>1.641</v>
      </c>
      <c r="F3" s="46" t="s">
        <v>39</v>
      </c>
      <c r="G3" s="46">
        <f>G2</f>
        <v>61.8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44330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V28" sqref="V28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신철범, ID : H1900716)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13일 14:13:44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8" sqref="Y18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143" t="s">
        <v>195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1:19" ht="18" customHeight="1" x14ac:dyDescent="0.3">
      <c r="A3" s="4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</row>
    <row r="4" spans="1:19" ht="18" customHeight="1" thickBot="1" x14ac:dyDescent="0.35">
      <c r="A4" s="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</row>
    <row r="5" spans="1:19" ht="18" customHeight="1" x14ac:dyDescent="0.3">
      <c r="A5" s="4"/>
      <c r="B5" s="141" t="s">
        <v>274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</row>
    <row r="6" spans="1:19" ht="18" customHeight="1" x14ac:dyDescent="0.3"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</row>
    <row r="7" spans="1:19" ht="18" customHeight="1" x14ac:dyDescent="0.3"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19" ht="18" customHeight="1" x14ac:dyDescent="0.3">
      <c r="B8" s="142"/>
      <c r="C8" s="142"/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142"/>
      <c r="P8" s="142"/>
      <c r="Q8" s="142"/>
      <c r="R8" s="142"/>
      <c r="S8" s="142"/>
    </row>
    <row r="9" spans="1:19" ht="18" customHeight="1" thickBot="1" x14ac:dyDescent="0.35">
      <c r="B9" s="142"/>
      <c r="C9" s="142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</row>
    <row r="10" spans="1:19" ht="18" customHeight="1" x14ac:dyDescent="0.3">
      <c r="C10" s="147" t="s">
        <v>30</v>
      </c>
      <c r="D10" s="147"/>
      <c r="E10" s="148"/>
      <c r="F10" s="151">
        <f>'개인정보 및 신체계측 입력'!B5</f>
        <v>44330</v>
      </c>
      <c r="G10" s="110"/>
      <c r="H10" s="110"/>
      <c r="I10" s="11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149"/>
      <c r="D11" s="149"/>
      <c r="E11" s="150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147" t="s">
        <v>32</v>
      </c>
      <c r="D12" s="147"/>
      <c r="E12" s="148"/>
      <c r="F12" s="132">
        <f ca="1">'개인정보 및 신체계측 입력'!C2</f>
        <v>78</v>
      </c>
      <c r="G12" s="132"/>
      <c r="H12" s="132"/>
      <c r="I12" s="132"/>
      <c r="K12" s="123">
        <f>'개인정보 및 신체계측 입력'!E2</f>
        <v>164.1</v>
      </c>
      <c r="L12" s="124"/>
      <c r="M12" s="117">
        <f>'개인정보 및 신체계측 입력'!G2</f>
        <v>61.8</v>
      </c>
      <c r="N12" s="118"/>
      <c r="O12" s="113" t="s">
        <v>270</v>
      </c>
      <c r="P12" s="107"/>
      <c r="Q12" s="110">
        <f>'개인정보 및 신체계측 입력'!I2</f>
        <v>22.9</v>
      </c>
      <c r="R12" s="110"/>
      <c r="S12" s="110"/>
    </row>
    <row r="13" spans="1:19" ht="18" customHeight="1" thickBot="1" x14ac:dyDescent="0.35">
      <c r="C13" s="152"/>
      <c r="D13" s="152"/>
      <c r="E13" s="153"/>
      <c r="F13" s="133"/>
      <c r="G13" s="133"/>
      <c r="H13" s="133"/>
      <c r="I13" s="13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 x14ac:dyDescent="0.3">
      <c r="C14" s="149" t="s">
        <v>31</v>
      </c>
      <c r="D14" s="149"/>
      <c r="E14" s="150"/>
      <c r="F14" s="111" t="str">
        <f>MID('DRIs DATA'!B1,28,3)</f>
        <v>신철범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 x14ac:dyDescent="0.35">
      <c r="C15" s="152"/>
      <c r="D15" s="152"/>
      <c r="E15" s="153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70" t="s">
        <v>41</v>
      </c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</row>
    <row r="20" spans="2:20" ht="18" customHeight="1" thickBot="1" x14ac:dyDescent="0.35">
      <c r="B20" s="73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138" t="s">
        <v>42</v>
      </c>
      <c r="E36" s="138"/>
      <c r="F36" s="138"/>
      <c r="G36" s="138"/>
      <c r="H36" s="138"/>
      <c r="I36" s="32">
        <f>'DRIs DATA'!F8</f>
        <v>63.295999999999999</v>
      </c>
      <c r="J36" s="139" t="s">
        <v>43</v>
      </c>
      <c r="K36" s="139"/>
      <c r="L36" s="139"/>
      <c r="M36" s="139"/>
      <c r="N36" s="33"/>
      <c r="O36" s="137" t="s">
        <v>44</v>
      </c>
      <c r="P36" s="137"/>
      <c r="Q36" s="137"/>
      <c r="R36" s="137"/>
      <c r="S36" s="137"/>
      <c r="T36" s="4"/>
    </row>
    <row r="37" spans="2:20" ht="18" customHeight="1" x14ac:dyDescent="0.3">
      <c r="B37" s="10"/>
      <c r="C37" s="134" t="s">
        <v>181</v>
      </c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4"/>
    </row>
    <row r="38" spans="2:20" ht="18" customHeight="1" x14ac:dyDescent="0.3">
      <c r="B38" s="10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4"/>
    </row>
    <row r="39" spans="2:20" ht="18" customHeight="1" thickBot="1" x14ac:dyDescent="0.35">
      <c r="B39" s="10"/>
      <c r="C39" s="135"/>
      <c r="D39" s="135"/>
      <c r="E39" s="135"/>
      <c r="F39" s="135"/>
      <c r="G39" s="135"/>
      <c r="H39" s="135"/>
      <c r="I39" s="135"/>
      <c r="J39" s="135"/>
      <c r="K39" s="135"/>
      <c r="L39" s="135"/>
      <c r="M39" s="135"/>
      <c r="N39" s="135"/>
      <c r="O39" s="135"/>
      <c r="P39" s="135"/>
      <c r="Q39" s="135"/>
      <c r="R39" s="135"/>
      <c r="S39" s="135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138" t="s">
        <v>42</v>
      </c>
      <c r="E41" s="138"/>
      <c r="F41" s="138"/>
      <c r="G41" s="138"/>
      <c r="H41" s="138"/>
      <c r="I41" s="32">
        <f>'DRIs DATA'!G8</f>
        <v>15.359</v>
      </c>
      <c r="J41" s="139" t="s">
        <v>43</v>
      </c>
      <c r="K41" s="139"/>
      <c r="L41" s="139"/>
      <c r="M41" s="139"/>
      <c r="N41" s="33"/>
      <c r="O41" s="136" t="s">
        <v>48</v>
      </c>
      <c r="P41" s="136"/>
      <c r="Q41" s="136"/>
      <c r="R41" s="136"/>
      <c r="S41" s="136"/>
      <c r="T41" s="4"/>
    </row>
    <row r="42" spans="2:20" ht="18" customHeight="1" x14ac:dyDescent="0.3">
      <c r="B42" s="4"/>
      <c r="C42" s="79" t="s">
        <v>183</v>
      </c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4"/>
    </row>
    <row r="43" spans="2:20" ht="18" customHeight="1" x14ac:dyDescent="0.3">
      <c r="B43" s="4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4"/>
    </row>
    <row r="44" spans="2:20" ht="18" customHeight="1" thickBot="1" x14ac:dyDescent="0.35">
      <c r="B44" s="4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140" t="s">
        <v>42</v>
      </c>
      <c r="E46" s="140"/>
      <c r="F46" s="140"/>
      <c r="G46" s="140"/>
      <c r="H46" s="140"/>
      <c r="I46" s="32">
        <f>'DRIs DATA'!H8</f>
        <v>21.344999999999999</v>
      </c>
      <c r="J46" s="139" t="s">
        <v>43</v>
      </c>
      <c r="K46" s="139"/>
      <c r="L46" s="139"/>
      <c r="M46" s="139"/>
      <c r="N46" s="33"/>
      <c r="O46" s="136" t="s">
        <v>47</v>
      </c>
      <c r="P46" s="136"/>
      <c r="Q46" s="136"/>
      <c r="R46" s="136"/>
      <c r="S46" s="136"/>
      <c r="T46" s="4"/>
    </row>
    <row r="47" spans="2:20" ht="18" customHeight="1" x14ac:dyDescent="0.3">
      <c r="B47" s="4"/>
      <c r="C47" s="79" t="s">
        <v>182</v>
      </c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4"/>
    </row>
    <row r="48" spans="2:20" ht="18" customHeight="1" thickBot="1" x14ac:dyDescent="0.35">
      <c r="B48" s="4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70" t="s">
        <v>190</v>
      </c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2"/>
    </row>
    <row r="54" spans="1:20" ht="18" customHeight="1" thickBot="1" x14ac:dyDescent="0.35">
      <c r="B54" s="73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5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145" t="s">
        <v>163</v>
      </c>
      <c r="D69" s="145"/>
      <c r="E69" s="145"/>
      <c r="F69" s="145"/>
      <c r="G69" s="145"/>
      <c r="H69" s="138" t="s">
        <v>169</v>
      </c>
      <c r="I69" s="138"/>
      <c r="J69" s="138"/>
      <c r="K69" s="34">
        <f>ROUND('그룹 전체 사용자의 일일 입력'!B6/MAX('그룹 전체 사용자의 일일 입력'!$B$6,'그룹 전체 사용자의 일일 입력'!$C$6,'그룹 전체 사용자의 일일 입력'!$D$6),1)</f>
        <v>0.6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0.8</v>
      </c>
      <c r="N69" s="34" t="s">
        <v>52</v>
      </c>
      <c r="O69" s="146">
        <f>ROUND('그룹 전체 사용자의 일일 입력'!D6/MAX('그룹 전체 사용자의 일일 입력'!$B$6,'그룹 전체 사용자의 일일 입력'!$C$6,'그룹 전체 사용자의 일일 입력'!$D$6),1)</f>
        <v>1</v>
      </c>
      <c r="P69" s="14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145" t="s">
        <v>50</v>
      </c>
      <c r="D72" s="145"/>
      <c r="E72" s="145"/>
      <c r="F72" s="145"/>
      <c r="G72" s="145"/>
      <c r="H72" s="36"/>
      <c r="I72" s="138" t="s">
        <v>51</v>
      </c>
      <c r="J72" s="138"/>
      <c r="K72" s="34">
        <f>ROUND('DRIs DATA'!L8,1)</f>
        <v>16.5</v>
      </c>
      <c r="L72" s="34" t="s">
        <v>52</v>
      </c>
      <c r="M72" s="34">
        <f>ROUND('DRIs DATA'!K8,1)</f>
        <v>10</v>
      </c>
      <c r="N72" s="139" t="s">
        <v>53</v>
      </c>
      <c r="O72" s="139"/>
      <c r="P72" s="139"/>
      <c r="Q72" s="139"/>
      <c r="R72" s="37"/>
      <c r="S72" s="33"/>
      <c r="T72" s="4"/>
    </row>
    <row r="73" spans="2:21" ht="18" customHeight="1" x14ac:dyDescent="0.3">
      <c r="B73" s="4"/>
      <c r="C73" s="79" t="s">
        <v>180</v>
      </c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4"/>
      <c r="U73" s="11"/>
    </row>
    <row r="74" spans="2:21" ht="18" customHeight="1" thickBot="1" x14ac:dyDescent="0.35">
      <c r="B74" s="4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70" t="s">
        <v>191</v>
      </c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2"/>
    </row>
    <row r="78" spans="2:21" ht="18" customHeight="1" thickBot="1" x14ac:dyDescent="0.35">
      <c r="B78" s="73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81" t="s">
        <v>167</v>
      </c>
      <c r="C80" s="81"/>
      <c r="D80" s="81"/>
      <c r="E80" s="81"/>
      <c r="F80" s="19"/>
      <c r="G80" s="19"/>
      <c r="H80" s="19"/>
      <c r="L80" s="81" t="s">
        <v>171</v>
      </c>
      <c r="M80" s="81"/>
      <c r="N80" s="81"/>
      <c r="O80" s="81"/>
      <c r="P80" s="8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129" t="s">
        <v>267</v>
      </c>
      <c r="C93" s="130"/>
      <c r="D93" s="130"/>
      <c r="E93" s="130"/>
      <c r="F93" s="130"/>
      <c r="G93" s="130"/>
      <c r="H93" s="130"/>
      <c r="I93" s="130"/>
      <c r="J93" s="131"/>
      <c r="L93" s="129" t="s">
        <v>174</v>
      </c>
      <c r="M93" s="130"/>
      <c r="N93" s="130"/>
      <c r="O93" s="130"/>
      <c r="P93" s="130"/>
      <c r="Q93" s="130"/>
      <c r="R93" s="130"/>
      <c r="S93" s="130"/>
      <c r="T93" s="131"/>
    </row>
    <row r="94" spans="1:21" ht="18" customHeight="1" x14ac:dyDescent="0.3">
      <c r="B94" s="84" t="s">
        <v>170</v>
      </c>
      <c r="C94" s="82"/>
      <c r="D94" s="82"/>
      <c r="E94" s="82"/>
      <c r="F94" s="85">
        <f>ROUND('DRIs DATA'!F16/'DRIs DATA'!C16*100,2)</f>
        <v>145.59</v>
      </c>
      <c r="G94" s="85"/>
      <c r="H94" s="82" t="s">
        <v>166</v>
      </c>
      <c r="I94" s="82"/>
      <c r="J94" s="83"/>
      <c r="L94" s="84" t="s">
        <v>170</v>
      </c>
      <c r="M94" s="82"/>
      <c r="N94" s="82"/>
      <c r="O94" s="82"/>
      <c r="P94" s="82"/>
      <c r="Q94" s="21">
        <f>ROUND('DRIs DATA'!M16/'DRIs DATA'!K16*100,2)</f>
        <v>345.9</v>
      </c>
      <c r="R94" s="82" t="s">
        <v>166</v>
      </c>
      <c r="S94" s="82"/>
      <c r="T94" s="83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87" t="s">
        <v>179</v>
      </c>
      <c r="C96" s="88"/>
      <c r="D96" s="88"/>
      <c r="E96" s="88"/>
      <c r="F96" s="88"/>
      <c r="G96" s="88"/>
      <c r="H96" s="88"/>
      <c r="I96" s="88"/>
      <c r="J96" s="89"/>
      <c r="L96" s="93" t="s">
        <v>172</v>
      </c>
      <c r="M96" s="94"/>
      <c r="N96" s="94"/>
      <c r="O96" s="94"/>
      <c r="P96" s="94"/>
      <c r="Q96" s="94"/>
      <c r="R96" s="94"/>
      <c r="S96" s="94"/>
      <c r="T96" s="95"/>
    </row>
    <row r="97" spans="2:21" ht="18" customHeight="1" x14ac:dyDescent="0.3">
      <c r="B97" s="87"/>
      <c r="C97" s="88"/>
      <c r="D97" s="88"/>
      <c r="E97" s="88"/>
      <c r="F97" s="88"/>
      <c r="G97" s="88"/>
      <c r="H97" s="88"/>
      <c r="I97" s="88"/>
      <c r="J97" s="89"/>
      <c r="L97" s="93"/>
      <c r="M97" s="94"/>
      <c r="N97" s="94"/>
      <c r="O97" s="94"/>
      <c r="P97" s="94"/>
      <c r="Q97" s="94"/>
      <c r="R97" s="94"/>
      <c r="S97" s="94"/>
      <c r="T97" s="95"/>
    </row>
    <row r="98" spans="2:21" ht="18" customHeight="1" x14ac:dyDescent="0.3">
      <c r="B98" s="87"/>
      <c r="C98" s="88"/>
      <c r="D98" s="88"/>
      <c r="E98" s="88"/>
      <c r="F98" s="88"/>
      <c r="G98" s="88"/>
      <c r="H98" s="88"/>
      <c r="I98" s="88"/>
      <c r="J98" s="89"/>
      <c r="L98" s="93"/>
      <c r="M98" s="94"/>
      <c r="N98" s="94"/>
      <c r="O98" s="94"/>
      <c r="P98" s="94"/>
      <c r="Q98" s="94"/>
      <c r="R98" s="94"/>
      <c r="S98" s="94"/>
      <c r="T98" s="95"/>
    </row>
    <row r="99" spans="2:21" ht="18" customHeight="1" x14ac:dyDescent="0.3">
      <c r="B99" s="87"/>
      <c r="C99" s="88"/>
      <c r="D99" s="88"/>
      <c r="E99" s="88"/>
      <c r="F99" s="88"/>
      <c r="G99" s="88"/>
      <c r="H99" s="88"/>
      <c r="I99" s="88"/>
      <c r="J99" s="89"/>
      <c r="L99" s="93"/>
      <c r="M99" s="94"/>
      <c r="N99" s="94"/>
      <c r="O99" s="94"/>
      <c r="P99" s="94"/>
      <c r="Q99" s="94"/>
      <c r="R99" s="94"/>
      <c r="S99" s="94"/>
      <c r="T99" s="95"/>
    </row>
    <row r="100" spans="2:21" ht="18" customHeight="1" x14ac:dyDescent="0.3">
      <c r="B100" s="87"/>
      <c r="C100" s="88"/>
      <c r="D100" s="88"/>
      <c r="E100" s="88"/>
      <c r="F100" s="88"/>
      <c r="G100" s="88"/>
      <c r="H100" s="88"/>
      <c r="I100" s="88"/>
      <c r="J100" s="89"/>
      <c r="L100" s="93"/>
      <c r="M100" s="94"/>
      <c r="N100" s="94"/>
      <c r="O100" s="94"/>
      <c r="P100" s="94"/>
      <c r="Q100" s="94"/>
      <c r="R100" s="94"/>
      <c r="S100" s="94"/>
      <c r="T100" s="95"/>
      <c r="U100" s="15"/>
    </row>
    <row r="101" spans="2:21" ht="18" customHeight="1" thickBot="1" x14ac:dyDescent="0.35">
      <c r="B101" s="90"/>
      <c r="C101" s="91"/>
      <c r="D101" s="91"/>
      <c r="E101" s="91"/>
      <c r="F101" s="91"/>
      <c r="G101" s="91"/>
      <c r="H101" s="91"/>
      <c r="I101" s="91"/>
      <c r="J101" s="92"/>
      <c r="L101" s="96"/>
      <c r="M101" s="97"/>
      <c r="N101" s="97"/>
      <c r="O101" s="97"/>
      <c r="P101" s="97"/>
      <c r="Q101" s="97"/>
      <c r="R101" s="97"/>
      <c r="S101" s="97"/>
      <c r="T101" s="9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70" t="s">
        <v>192</v>
      </c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2"/>
    </row>
    <row r="105" spans="2:21" ht="18" customHeight="1" thickBot="1" x14ac:dyDescent="0.35">
      <c r="B105" s="73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5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81" t="s">
        <v>168</v>
      </c>
      <c r="C107" s="81"/>
      <c r="D107" s="81"/>
      <c r="E107" s="81"/>
      <c r="F107" s="4"/>
      <c r="G107" s="4"/>
      <c r="H107" s="4"/>
      <c r="I107" s="4"/>
      <c r="L107" s="81" t="s">
        <v>269</v>
      </c>
      <c r="M107" s="81"/>
      <c r="N107" s="81"/>
      <c r="O107" s="81"/>
      <c r="P107" s="8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76" t="s">
        <v>263</v>
      </c>
      <c r="C120" s="77"/>
      <c r="D120" s="77"/>
      <c r="E120" s="77"/>
      <c r="F120" s="77"/>
      <c r="G120" s="77"/>
      <c r="H120" s="77"/>
      <c r="I120" s="77"/>
      <c r="J120" s="78"/>
      <c r="L120" s="76" t="s">
        <v>264</v>
      </c>
      <c r="M120" s="77"/>
      <c r="N120" s="77"/>
      <c r="O120" s="77"/>
      <c r="P120" s="77"/>
      <c r="Q120" s="77"/>
      <c r="R120" s="77"/>
      <c r="S120" s="77"/>
      <c r="T120" s="78"/>
    </row>
    <row r="121" spans="2:20" ht="18" customHeight="1" x14ac:dyDescent="0.3">
      <c r="B121" s="41" t="s">
        <v>170</v>
      </c>
      <c r="C121" s="14"/>
      <c r="D121" s="14"/>
      <c r="E121" s="13"/>
      <c r="F121" s="85">
        <f>ROUND('DRIs DATA'!F26/'DRIs DATA'!C26*100,2)</f>
        <v>225.62</v>
      </c>
      <c r="G121" s="85"/>
      <c r="H121" s="82" t="s">
        <v>165</v>
      </c>
      <c r="I121" s="82"/>
      <c r="J121" s="83"/>
      <c r="L121" s="40" t="s">
        <v>170</v>
      </c>
      <c r="M121" s="18"/>
      <c r="N121" s="18"/>
      <c r="O121" s="21"/>
      <c r="P121" s="4"/>
      <c r="Q121" s="53">
        <f>ROUND('DRIs DATA'!AH26/'DRIs DATA'!AE26*100,2)</f>
        <v>195.15</v>
      </c>
      <c r="R121" s="82" t="s">
        <v>165</v>
      </c>
      <c r="S121" s="82"/>
      <c r="T121" s="83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99" t="s">
        <v>173</v>
      </c>
      <c r="C123" s="100"/>
      <c r="D123" s="100"/>
      <c r="E123" s="100"/>
      <c r="F123" s="100"/>
      <c r="G123" s="100"/>
      <c r="H123" s="100"/>
      <c r="I123" s="100"/>
      <c r="J123" s="101"/>
      <c r="L123" s="99" t="s">
        <v>268</v>
      </c>
      <c r="M123" s="100"/>
      <c r="N123" s="100"/>
      <c r="O123" s="100"/>
      <c r="P123" s="100"/>
      <c r="Q123" s="100"/>
      <c r="R123" s="100"/>
      <c r="S123" s="100"/>
      <c r="T123" s="101"/>
    </row>
    <row r="124" spans="2:20" ht="18" customHeight="1" x14ac:dyDescent="0.3">
      <c r="B124" s="99"/>
      <c r="C124" s="100"/>
      <c r="D124" s="100"/>
      <c r="E124" s="100"/>
      <c r="F124" s="100"/>
      <c r="G124" s="100"/>
      <c r="H124" s="100"/>
      <c r="I124" s="100"/>
      <c r="J124" s="101"/>
      <c r="L124" s="99"/>
      <c r="M124" s="100"/>
      <c r="N124" s="100"/>
      <c r="O124" s="100"/>
      <c r="P124" s="100"/>
      <c r="Q124" s="100"/>
      <c r="R124" s="100"/>
      <c r="S124" s="100"/>
      <c r="T124" s="101"/>
    </row>
    <row r="125" spans="2:20" ht="18" customHeight="1" x14ac:dyDescent="0.3">
      <c r="B125" s="99"/>
      <c r="C125" s="100"/>
      <c r="D125" s="100"/>
      <c r="E125" s="100"/>
      <c r="F125" s="100"/>
      <c r="G125" s="100"/>
      <c r="H125" s="100"/>
      <c r="I125" s="100"/>
      <c r="J125" s="101"/>
      <c r="L125" s="99"/>
      <c r="M125" s="100"/>
      <c r="N125" s="100"/>
      <c r="O125" s="100"/>
      <c r="P125" s="100"/>
      <c r="Q125" s="100"/>
      <c r="R125" s="100"/>
      <c r="S125" s="100"/>
      <c r="T125" s="101"/>
    </row>
    <row r="126" spans="2:20" ht="18" customHeight="1" x14ac:dyDescent="0.3">
      <c r="B126" s="99"/>
      <c r="C126" s="100"/>
      <c r="D126" s="100"/>
      <c r="E126" s="100"/>
      <c r="F126" s="100"/>
      <c r="G126" s="100"/>
      <c r="H126" s="100"/>
      <c r="I126" s="100"/>
      <c r="J126" s="101"/>
      <c r="L126" s="99"/>
      <c r="M126" s="100"/>
      <c r="N126" s="100"/>
      <c r="O126" s="100"/>
      <c r="P126" s="100"/>
      <c r="Q126" s="100"/>
      <c r="R126" s="100"/>
      <c r="S126" s="100"/>
      <c r="T126" s="101"/>
    </row>
    <row r="127" spans="2:20" ht="18" customHeight="1" x14ac:dyDescent="0.3">
      <c r="B127" s="99"/>
      <c r="C127" s="100"/>
      <c r="D127" s="100"/>
      <c r="E127" s="100"/>
      <c r="F127" s="100"/>
      <c r="G127" s="100"/>
      <c r="H127" s="100"/>
      <c r="I127" s="100"/>
      <c r="J127" s="101"/>
      <c r="L127" s="99"/>
      <c r="M127" s="100"/>
      <c r="N127" s="100"/>
      <c r="O127" s="100"/>
      <c r="P127" s="100"/>
      <c r="Q127" s="100"/>
      <c r="R127" s="100"/>
      <c r="S127" s="100"/>
      <c r="T127" s="101"/>
    </row>
    <row r="128" spans="2:20" ht="17.25" thickBot="1" x14ac:dyDescent="0.35">
      <c r="B128" s="102"/>
      <c r="C128" s="103"/>
      <c r="D128" s="103"/>
      <c r="E128" s="103"/>
      <c r="F128" s="103"/>
      <c r="G128" s="103"/>
      <c r="H128" s="103"/>
      <c r="I128" s="103"/>
      <c r="J128" s="104"/>
      <c r="L128" s="102"/>
      <c r="M128" s="103"/>
      <c r="N128" s="103"/>
      <c r="O128" s="103"/>
      <c r="P128" s="103"/>
      <c r="Q128" s="103"/>
      <c r="R128" s="103"/>
      <c r="S128" s="103"/>
      <c r="T128" s="104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70" t="s">
        <v>261</v>
      </c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2"/>
      <c r="N130" s="52"/>
      <c r="O130" s="70" t="s">
        <v>262</v>
      </c>
      <c r="P130" s="71"/>
      <c r="Q130" s="71"/>
      <c r="R130" s="71"/>
      <c r="S130" s="71"/>
      <c r="T130" s="72"/>
    </row>
    <row r="131" spans="2:21" ht="18" customHeight="1" thickBot="1" x14ac:dyDescent="0.35">
      <c r="B131" s="73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5"/>
      <c r="N131" s="52"/>
      <c r="O131" s="73"/>
      <c r="P131" s="74"/>
      <c r="Q131" s="74"/>
      <c r="R131" s="74"/>
      <c r="S131" s="74"/>
      <c r="T131" s="75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70" t="s">
        <v>193</v>
      </c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2"/>
    </row>
    <row r="156" spans="2:21" ht="18" customHeight="1" thickBot="1" x14ac:dyDescent="0.35">
      <c r="B156" s="73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5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81" t="s">
        <v>176</v>
      </c>
      <c r="C158" s="81"/>
      <c r="D158" s="81"/>
      <c r="E158" s="4"/>
      <c r="F158" s="4"/>
      <c r="G158" s="4"/>
      <c r="H158" s="4"/>
      <c r="I158" s="4"/>
      <c r="L158" s="81" t="s">
        <v>177</v>
      </c>
      <c r="M158" s="81"/>
      <c r="N158" s="8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76" t="s">
        <v>265</v>
      </c>
      <c r="C171" s="77"/>
      <c r="D171" s="77"/>
      <c r="E171" s="77"/>
      <c r="F171" s="77"/>
      <c r="G171" s="77"/>
      <c r="H171" s="77"/>
      <c r="I171" s="77"/>
      <c r="J171" s="78"/>
      <c r="L171" s="76" t="s">
        <v>175</v>
      </c>
      <c r="M171" s="77"/>
      <c r="N171" s="77"/>
      <c r="O171" s="77"/>
      <c r="P171" s="77"/>
      <c r="Q171" s="77"/>
      <c r="R171" s="77"/>
      <c r="S171" s="78"/>
    </row>
    <row r="172" spans="2:19" ht="18" customHeight="1" x14ac:dyDescent="0.3">
      <c r="B172" s="40" t="s">
        <v>170</v>
      </c>
      <c r="C172" s="18"/>
      <c r="D172" s="18"/>
      <c r="E172" s="4"/>
      <c r="F172" s="85">
        <f>ROUND('DRIs DATA'!F36/'DRIs DATA'!C36*100,2)</f>
        <v>147.1</v>
      </c>
      <c r="G172" s="85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687.5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99" t="s">
        <v>184</v>
      </c>
      <c r="C174" s="100"/>
      <c r="D174" s="100"/>
      <c r="E174" s="100"/>
      <c r="F174" s="100"/>
      <c r="G174" s="100"/>
      <c r="H174" s="100"/>
      <c r="I174" s="100"/>
      <c r="J174" s="101"/>
      <c r="L174" s="99" t="s">
        <v>186</v>
      </c>
      <c r="M174" s="100"/>
      <c r="N174" s="100"/>
      <c r="O174" s="100"/>
      <c r="P174" s="100"/>
      <c r="Q174" s="100"/>
      <c r="R174" s="100"/>
      <c r="S174" s="101"/>
    </row>
    <row r="175" spans="2:19" ht="18" customHeight="1" x14ac:dyDescent="0.3">
      <c r="B175" s="99"/>
      <c r="C175" s="100"/>
      <c r="D175" s="100"/>
      <c r="E175" s="100"/>
      <c r="F175" s="100"/>
      <c r="G175" s="100"/>
      <c r="H175" s="100"/>
      <c r="I175" s="100"/>
      <c r="J175" s="101"/>
      <c r="L175" s="99"/>
      <c r="M175" s="100"/>
      <c r="N175" s="100"/>
      <c r="O175" s="100"/>
      <c r="P175" s="100"/>
      <c r="Q175" s="100"/>
      <c r="R175" s="100"/>
      <c r="S175" s="101"/>
    </row>
    <row r="176" spans="2:19" ht="18" customHeight="1" x14ac:dyDescent="0.3">
      <c r="B176" s="99"/>
      <c r="C176" s="100"/>
      <c r="D176" s="100"/>
      <c r="E176" s="100"/>
      <c r="F176" s="100"/>
      <c r="G176" s="100"/>
      <c r="H176" s="100"/>
      <c r="I176" s="100"/>
      <c r="J176" s="101"/>
      <c r="L176" s="99"/>
      <c r="M176" s="100"/>
      <c r="N176" s="100"/>
      <c r="O176" s="100"/>
      <c r="P176" s="100"/>
      <c r="Q176" s="100"/>
      <c r="R176" s="100"/>
      <c r="S176" s="101"/>
    </row>
    <row r="177" spans="2:19" ht="18" customHeight="1" x14ac:dyDescent="0.3">
      <c r="B177" s="99"/>
      <c r="C177" s="100"/>
      <c r="D177" s="100"/>
      <c r="E177" s="100"/>
      <c r="F177" s="100"/>
      <c r="G177" s="100"/>
      <c r="H177" s="100"/>
      <c r="I177" s="100"/>
      <c r="J177" s="101"/>
      <c r="L177" s="99"/>
      <c r="M177" s="100"/>
      <c r="N177" s="100"/>
      <c r="O177" s="100"/>
      <c r="P177" s="100"/>
      <c r="Q177" s="100"/>
      <c r="R177" s="100"/>
      <c r="S177" s="101"/>
    </row>
    <row r="178" spans="2:19" ht="18" customHeight="1" x14ac:dyDescent="0.3">
      <c r="B178" s="99"/>
      <c r="C178" s="100"/>
      <c r="D178" s="100"/>
      <c r="E178" s="100"/>
      <c r="F178" s="100"/>
      <c r="G178" s="100"/>
      <c r="H178" s="100"/>
      <c r="I178" s="100"/>
      <c r="J178" s="101"/>
      <c r="L178" s="99"/>
      <c r="M178" s="100"/>
      <c r="N178" s="100"/>
      <c r="O178" s="100"/>
      <c r="P178" s="100"/>
      <c r="Q178" s="100"/>
      <c r="R178" s="100"/>
      <c r="S178" s="101"/>
    </row>
    <row r="179" spans="2:19" ht="18" customHeight="1" x14ac:dyDescent="0.3">
      <c r="B179" s="99"/>
      <c r="C179" s="100"/>
      <c r="D179" s="100"/>
      <c r="E179" s="100"/>
      <c r="F179" s="100"/>
      <c r="G179" s="100"/>
      <c r="H179" s="100"/>
      <c r="I179" s="100"/>
      <c r="J179" s="101"/>
      <c r="L179" s="99"/>
      <c r="M179" s="100"/>
      <c r="N179" s="100"/>
      <c r="O179" s="100"/>
      <c r="P179" s="100"/>
      <c r="Q179" s="100"/>
      <c r="R179" s="100"/>
      <c r="S179" s="101"/>
    </row>
    <row r="180" spans="2:19" ht="18" customHeight="1" thickBot="1" x14ac:dyDescent="0.35">
      <c r="B180" s="102"/>
      <c r="C180" s="103"/>
      <c r="D180" s="103"/>
      <c r="E180" s="103"/>
      <c r="F180" s="103"/>
      <c r="G180" s="103"/>
      <c r="H180" s="103"/>
      <c r="I180" s="103"/>
      <c r="J180" s="104"/>
      <c r="L180" s="99"/>
      <c r="M180" s="100"/>
      <c r="N180" s="100"/>
      <c r="O180" s="100"/>
      <c r="P180" s="100"/>
      <c r="Q180" s="100"/>
      <c r="R180" s="100"/>
      <c r="S180" s="101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99"/>
      <c r="M181" s="100"/>
      <c r="N181" s="100"/>
      <c r="O181" s="100"/>
      <c r="P181" s="100"/>
      <c r="Q181" s="100"/>
      <c r="R181" s="100"/>
      <c r="S181" s="101"/>
    </row>
    <row r="182" spans="2:19" ht="18" customHeight="1" thickBot="1" x14ac:dyDescent="0.35">
      <c r="L182" s="102"/>
      <c r="M182" s="103"/>
      <c r="N182" s="103"/>
      <c r="O182" s="103"/>
      <c r="P182" s="103"/>
      <c r="Q182" s="103"/>
      <c r="R182" s="103"/>
      <c r="S182" s="104"/>
    </row>
    <row r="183" spans="2:19" ht="18" customHeight="1" x14ac:dyDescent="0.3">
      <c r="B183" s="81" t="s">
        <v>178</v>
      </c>
      <c r="C183" s="81"/>
      <c r="D183" s="8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76" t="s">
        <v>266</v>
      </c>
      <c r="C196" s="77"/>
      <c r="D196" s="77"/>
      <c r="E196" s="77"/>
      <c r="F196" s="77"/>
      <c r="G196" s="77"/>
      <c r="H196" s="77"/>
      <c r="I196" s="77"/>
      <c r="J196" s="78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85">
        <f>ROUND('DRIs DATA'!F46/'DRIs DATA'!C46*100,2)</f>
        <v>310.05</v>
      </c>
      <c r="G197" s="85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99" t="s">
        <v>185</v>
      </c>
      <c r="C199" s="100"/>
      <c r="D199" s="100"/>
      <c r="E199" s="100"/>
      <c r="F199" s="100"/>
      <c r="G199" s="100"/>
      <c r="H199" s="100"/>
      <c r="I199" s="100"/>
      <c r="J199" s="101"/>
      <c r="S199" s="4"/>
    </row>
    <row r="200" spans="2:20" ht="18" customHeight="1" x14ac:dyDescent="0.3">
      <c r="B200" s="99"/>
      <c r="C200" s="100"/>
      <c r="D200" s="100"/>
      <c r="E200" s="100"/>
      <c r="F200" s="100"/>
      <c r="G200" s="100"/>
      <c r="H200" s="100"/>
      <c r="I200" s="100"/>
      <c r="J200" s="101"/>
      <c r="S200" s="4"/>
    </row>
    <row r="201" spans="2:20" ht="18" customHeight="1" x14ac:dyDescent="0.3">
      <c r="B201" s="99"/>
      <c r="C201" s="100"/>
      <c r="D201" s="100"/>
      <c r="E201" s="100"/>
      <c r="F201" s="100"/>
      <c r="G201" s="100"/>
      <c r="H201" s="100"/>
      <c r="I201" s="100"/>
      <c r="J201" s="101"/>
      <c r="S201" s="4"/>
    </row>
    <row r="202" spans="2:20" ht="18" customHeight="1" x14ac:dyDescent="0.3">
      <c r="B202" s="99"/>
      <c r="C202" s="100"/>
      <c r="D202" s="100"/>
      <c r="E202" s="100"/>
      <c r="F202" s="100"/>
      <c r="G202" s="100"/>
      <c r="H202" s="100"/>
      <c r="I202" s="100"/>
      <c r="J202" s="101"/>
      <c r="S202" s="4"/>
    </row>
    <row r="203" spans="2:20" ht="18" customHeight="1" x14ac:dyDescent="0.3">
      <c r="B203" s="99"/>
      <c r="C203" s="100"/>
      <c r="D203" s="100"/>
      <c r="E203" s="100"/>
      <c r="F203" s="100"/>
      <c r="G203" s="100"/>
      <c r="H203" s="100"/>
      <c r="I203" s="100"/>
      <c r="J203" s="101"/>
      <c r="S203" s="4"/>
    </row>
    <row r="204" spans="2:20" ht="18" customHeight="1" thickBot="1" x14ac:dyDescent="0.35">
      <c r="B204" s="102"/>
      <c r="C204" s="103"/>
      <c r="D204" s="103"/>
      <c r="E204" s="103"/>
      <c r="F204" s="103"/>
      <c r="G204" s="103"/>
      <c r="H204" s="103"/>
      <c r="I204" s="103"/>
      <c r="J204" s="104"/>
      <c r="S204" s="4"/>
    </row>
    <row r="205" spans="2:20" ht="18" customHeight="1" thickBot="1" x14ac:dyDescent="0.35">
      <c r="K205" s="8"/>
    </row>
    <row r="206" spans="2:20" ht="18" customHeight="1" x14ac:dyDescent="0.3">
      <c r="B206" s="70" t="s">
        <v>194</v>
      </c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2"/>
    </row>
    <row r="207" spans="2:20" ht="18" customHeight="1" thickBot="1" x14ac:dyDescent="0.35">
      <c r="B207" s="73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5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05" t="s">
        <v>187</v>
      </c>
      <c r="C209" s="105"/>
      <c r="D209" s="105"/>
      <c r="E209" s="105"/>
      <c r="F209" s="105"/>
      <c r="G209" s="105"/>
      <c r="H209" s="105"/>
      <c r="I209" s="22">
        <f>'DRIs DATA'!B6</f>
        <v>2000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86" t="s">
        <v>189</v>
      </c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2021-08-13T05:47:35Z</dcterms:modified>
</cp:coreProperties>
</file>