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<sst xmlns="http://schemas.openxmlformats.org/spreadsheetml/2006/main" count="692" uniqueCount="337">
  <si>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</si>
  <si>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</si>
  <si>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</si>
  <si>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</si>
  <si>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</si>
  <si>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</si>
  <si>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</si>
  <si>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</si>
  <si>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</si>
  <si>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</si>
  <si>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</si>
  <si>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</si>
  <si>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</si>
  <si>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</si>
  <si>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</si>
  <si>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</si>
  <si>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</si>
  <si>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</si>
  <si>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</si>
  <si>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</si>
  <si>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</si>
  <si>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</si>
  <si>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</si>
  <si>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</si>
  <si>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</si>
  <si>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</si>
  <si>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</si>
  <si>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</si>
  <si>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</si>
  <si>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</si>
  <si>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</si>
  <si>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</si>
  <si>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</si>
  <si>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</si>
  <si>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</si>
  <si>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</si>
  <si>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</si>
  <si>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</si>
  <si>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</si>
  <si>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</si>
  <si>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</si>
  <si>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</si>
  <si>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</si>
  <si>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</si>
  <si>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</si>
  <si>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</si>
  <si>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</si>
  <si>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</si>
  <si>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</si>
  <si>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</si>
  <si>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</si>
  <si>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</si>
  <si>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</si>
  <si>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</si>
  <si>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</si>
  <si>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</si>
  <si>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</si>
  <si>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</si>
  <si>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</si>
  <si>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</si>
  <si>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</si>
  <si>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</si>
  <si>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</si>
  <si>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</si>
  <si>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</si>
  <si>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</si>
  <si>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</si>
  <si>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</si>
  <si>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</si>
  <si>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</si>
  <si>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</si>
  <si>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</si>
  <si>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</si>
  <si>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</si>
  <si>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</si>
  <si>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</si>
  <si>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</si>
  <si>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</si>
  <si>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</si>
  <si>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</si>
  <si>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</si>
  <si>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</si>
  <si>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</si>
  <si>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</si>
  <si>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</si>
  <si>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</si>
  <si>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</si>
  <si>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</si>
  <si>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</si>
  <si>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</si>
  <si>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</si>
  <si>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</si>
  <si>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</si>
  <si>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</si>
  <si>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</si>
  <si>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</si>
  <si>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</si>
  <si>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</si>
  <si>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</si>
  <si>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</si>
  <si>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</si>
  <si>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</si>
  <si>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</si>
  <si>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</si>
  <si>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</si>
  <si>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</si>
  <si>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</si>
  <si>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</si>
  <si>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</si>
  <si>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</si>
  <si>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</si>
  <si>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</si>
  <si>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</si>
  <si>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</si>
  <si>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</si>
  <si>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</si>
  <si>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</si>
  <si>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</si>
  <si>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</si>
  <si>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</si>
  <si>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</si>
  <si>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</si>
  <si>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</si>
  <si>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</si>
  <si>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</si>
  <si>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</si>
  <si>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</si>
  <si>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</si>
  <si>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</si>
  <si>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</si>
  <si>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</si>
  <si>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</si>
  <si>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</si>
  <si>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</si>
  <si>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</si>
  <si>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</si>
  <si>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</si>
  <si>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</si>
  <si>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</si>
  <si>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</si>
  <si>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</si>
  <si>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</si>
  <si>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</si>
  <si>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</si>
  <si>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</si>
  <si>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</si>
  <si>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</si>
  <si>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</si>
  <si>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</si>
  <si>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</si>
  <si>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</si>
  <si>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</si>
  <si>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</si>
  <si>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</si>
  <si>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</si>
  <si>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</si>
  <si>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</si>
  <si>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</si>
  <si>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</si>
  <si>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</si>
  <si>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</si>
  <si>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</si>
  <si>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</si>
  <si>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</si>
  <si>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</si>
  <si>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</si>
  <si>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</si>
  <si>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</si>
  <si>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</si>
  <si>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</si>
  <si>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</si>
  <si>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</si>
  <si>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</si>
  <si>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</si>
  <si>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</si>
  <si>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</si>
  <si>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</si>
  <si>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</si>
  <si>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</si>
  <si>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</si>
  <si>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</si>
  <si>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</si>
  <si>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</si>
  <si>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</si>
  <si>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</si>
  <si>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</si>
  <si>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</si>
  <si>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</si>
  <si>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</si>
  <si>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</si>
  <si>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</si>
  <si>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</si>
  <si>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</si>
  <si>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</si>
  <si>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</si>
  <si>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</si>
  <si>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</si>
  <si>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</si>
  <si>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</si>
  <si>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</si>
  <si>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</si>
  <si>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</si>
  <si>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</si>
  <si>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</si>
  <si>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</si>
  <si>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</si>
  <si>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</si>
  <si>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</si>
  <si>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</si>
  <si>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</si>
  <si>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</si>
  <si>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</si>
  <si>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</si>
  <si>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</si>
  <si>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</si>
  <si>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</si>
  <si>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</si>
  <si>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</si>
  <si>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</si>
  <si>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</si>
  <si>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</si>
  <si>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</si>
  <si>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</si>
  <si>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</si>
  <si>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</si>
  <si>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</si>
  <si>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</si>
  <si>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</si>
  <si>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</si>
  <si>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</si>
  <si>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</si>
  <si>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</si>
  <si>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</si>
  <si>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</si>
  <si>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</si>
  <si>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</si>
  <si>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</si>
  <si>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</si>
  <si>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</si>
  <si>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</si>
  <si>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</si>
  <si>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</si>
  <si>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</si>
  <si>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</si>
  <si>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</si>
  <si>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</si>
  <si>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</si>
  <si>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</si>
  <si>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</si>
  <si>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</si>
  <si>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</si>
  <si>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</si>
  <si>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</si>
  <si>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</si>
  <si>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</si>
  <si>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</si>
  <si>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</si>
  <si>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</si>
  <si>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</si>
  <si>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</si>
  <si>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</si>
  <si>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</si>
  <si>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</si>
  <si>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</si>
  <si>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</si>
  <si>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</si>
  <si>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</si>
  <si>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</si>
  <si>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</si>
  <si>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</si>
  <si>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</si>
  <si>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</si>
  <si>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</si>
  <si>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</si>
  <si>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</si>
  <si>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</si>
  <si>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</si>
  <si>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</si>
  <si>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</si>
  <si>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</si>
  <si>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</si>
  <si>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</si>
  <si>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</si>
  <si>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</si>
  <si>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</si>
  <si>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</si>
  <si>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</si>
  <si>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</si>
  <si>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</si>
  <si>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</si>
  <si>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</si>
  <si>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</si>
  <si>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</si>
  <si>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</si>
  <si>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</si>
  <si>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</si>
  <si>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</si>
  <si>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</si>
  <si>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</si>
  <si>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</si>
  <si>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</si>
  <si>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</si>
  <si>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</si>
  <si>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</si>
  <si>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</si>
  <si>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단백질(g/일)</t>
    <phoneticPr fontId="1" type="noConversion"/>
  </si>
  <si>
    <t>적정비율(최대)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</si>
  <si>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</si>
  <si>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</si>
  <si>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</si>
  <si>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</si>
  <si>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</si>
  <si>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</si>
  <si>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</si>
  <si>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</si>
  <si>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</si>
  <si>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</si>
  <si>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</si>
  <si>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</si>
  <si>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</si>
  <si>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</si>
  <si>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</si>
  <si>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</si>
  <si>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</si>
  <si>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</si>
  <si>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</si>
  <si>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</si>
  <si>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</si>
  <si>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</si>
  <si>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</si>
  <si>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</si>
  <si>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</si>
  <si>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</si>
  <si>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(설문지 : FFQ 95문항 설문지, 사용자 : 양미령, ID : H1900760)</t>
  </si>
  <si>
    <t>2021년 08월 20일 16:30:40</t>
  </si>
  <si>
    <t>H1900760</t>
  </si>
  <si>
    <t>양미령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</si>
</sst>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8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33.78163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1.7610212999999999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1.6287666999999999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667.44309999999996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1843.2556999999999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183.94059999999999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73.223619999999997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4.6105169999999998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578.82680000000005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7.8364390000000006E-2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1.2811950000000001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11.2354965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94.288510000000002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37.006279999999997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4.0750000000000002</c:v>
                </c:pt>
                <c:pt idx="1">
                  <c:v>14.574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8.8120539999999998</c:v>
                </c:pt>
                <c:pt idx="1">
                  <c:v>8.9190240000000003</c:v>
                </c:pt>
                <c:pt idx="2">
                  <c:v>8.3385630000000006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240.2364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9.0226900000000008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73.126000000000005</c:v>
                </c:pt>
                <c:pt idx="1">
                  <c:v>11.414</c:v>
                </c:pt>
                <c:pt idx="2">
                  <c:v>15.46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1018.7549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63.313057000000001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330.31599999999997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3.629651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1382.0473999999999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5.9527296999999999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1.007209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104.78476999999999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0.75012529999999999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8.6269589999999994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1.007209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234.77826999999999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4.0403349999999998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양미령, ID : H1900760)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16:30:40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70" t="s">
        <v>196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55"/>
    </row>
    <row r="4" spans="1:27" x14ac:dyDescent="0.3">
      <c r="A4" s="66" t="s">
        <v>55</v>
      </c>
      <c r="B4" s="67"/>
      <c r="C4" s="68"/>
      <c r="D4" s="55"/>
      <c r="E4" s="66" t="s">
        <v>197</v>
      </c>
      <c r="F4" s="67"/>
      <c r="G4" s="67"/>
      <c r="H4" s="68"/>
      <c r="I4" s="55"/>
      <c r="J4" s="66" t="s">
        <v>198</v>
      </c>
      <c r="K4" s="67"/>
      <c r="L4" s="68"/>
      <c r="M4" s="55"/>
      <c r="N4" s="66" t="s">
        <v>199</v>
      </c>
      <c r="O4" s="67"/>
      <c r="P4" s="67"/>
      <c r="Q4" s="67"/>
      <c r="R4" s="67"/>
      <c r="S4" s="68"/>
      <c r="T4" s="55"/>
      <c r="U4" s="66" t="s">
        <v>200</v>
      </c>
      <c r="V4" s="67"/>
      <c r="W4" s="67"/>
      <c r="X4" s="67"/>
      <c r="Y4" s="67"/>
      <c r="Z4" s="68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1018.7549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33.78163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11.2354965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73.126000000000005</v>
      </c>
      <c r="G8" s="59">
        <f>'DRIs DATA 입력'!G8</f>
        <v>11.414</v>
      </c>
      <c r="H8" s="59">
        <f>'DRIs DATA 입력'!H8</f>
        <v>15.46</v>
      </c>
      <c r="I8" s="55"/>
      <c r="J8" s="59" t="s">
        <v>215</v>
      </c>
      <c r="K8" s="59">
        <f>'DRIs DATA 입력'!K8</f>
        <v>4.0750000000000002</v>
      </c>
      <c r="L8" s="59">
        <f>'DRIs DATA 입력'!L8</f>
        <v>14.574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9" t="s">
        <v>216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6" t="s">
        <v>217</v>
      </c>
      <c r="B14" s="67"/>
      <c r="C14" s="67"/>
      <c r="D14" s="67"/>
      <c r="E14" s="67"/>
      <c r="F14" s="68"/>
      <c r="G14" s="55"/>
      <c r="H14" s="66" t="s">
        <v>218</v>
      </c>
      <c r="I14" s="67"/>
      <c r="J14" s="67"/>
      <c r="K14" s="67"/>
      <c r="L14" s="67"/>
      <c r="M14" s="68"/>
      <c r="N14" s="55"/>
      <c r="O14" s="66" t="s">
        <v>219</v>
      </c>
      <c r="P14" s="67"/>
      <c r="Q14" s="67"/>
      <c r="R14" s="67"/>
      <c r="S14" s="67"/>
      <c r="T14" s="68"/>
      <c r="U14" s="55"/>
      <c r="V14" s="66" t="s">
        <v>220</v>
      </c>
      <c r="W14" s="67"/>
      <c r="X14" s="67"/>
      <c r="Y14" s="67"/>
      <c r="Z14" s="67"/>
      <c r="AA14" s="68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240.2364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9.0226900000000008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3.629651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104.78476999999999</v>
      </c>
    </row>
    <row r="23" spans="1:62" x14ac:dyDescent="0.3">
      <c r="A23" s="69" t="s">
        <v>222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6" t="s">
        <v>223</v>
      </c>
      <c r="B24" s="67"/>
      <c r="C24" s="67"/>
      <c r="D24" s="67"/>
      <c r="E24" s="67"/>
      <c r="F24" s="68"/>
      <c r="G24" s="55"/>
      <c r="H24" s="66" t="s">
        <v>224</v>
      </c>
      <c r="I24" s="67"/>
      <c r="J24" s="67"/>
      <c r="K24" s="67"/>
      <c r="L24" s="67"/>
      <c r="M24" s="68"/>
      <c r="N24" s="55"/>
      <c r="O24" s="66" t="s">
        <v>225</v>
      </c>
      <c r="P24" s="67"/>
      <c r="Q24" s="67"/>
      <c r="R24" s="67"/>
      <c r="S24" s="67"/>
      <c r="T24" s="68"/>
      <c r="U24" s="55"/>
      <c r="V24" s="66" t="s">
        <v>226</v>
      </c>
      <c r="W24" s="67"/>
      <c r="X24" s="67"/>
      <c r="Y24" s="67"/>
      <c r="Z24" s="67"/>
      <c r="AA24" s="68"/>
      <c r="AB24" s="55"/>
      <c r="AC24" s="66" t="s">
        <v>227</v>
      </c>
      <c r="AD24" s="67"/>
      <c r="AE24" s="67"/>
      <c r="AF24" s="67"/>
      <c r="AG24" s="67"/>
      <c r="AH24" s="68"/>
      <c r="AI24" s="55"/>
      <c r="AJ24" s="66" t="s">
        <v>228</v>
      </c>
      <c r="AK24" s="67"/>
      <c r="AL24" s="67"/>
      <c r="AM24" s="67"/>
      <c r="AN24" s="67"/>
      <c r="AO24" s="68"/>
      <c r="AP24" s="55"/>
      <c r="AQ24" s="66" t="s">
        <v>229</v>
      </c>
      <c r="AR24" s="67"/>
      <c r="AS24" s="67"/>
      <c r="AT24" s="67"/>
      <c r="AU24" s="67"/>
      <c r="AV24" s="68"/>
      <c r="AW24" s="55"/>
      <c r="AX24" s="66" t="s">
        <v>230</v>
      </c>
      <c r="AY24" s="67"/>
      <c r="AZ24" s="67"/>
      <c r="BA24" s="67"/>
      <c r="BB24" s="67"/>
      <c r="BC24" s="68"/>
      <c r="BD24" s="55"/>
      <c r="BE24" s="66" t="s">
        <v>231</v>
      </c>
      <c r="BF24" s="67"/>
      <c r="BG24" s="67"/>
      <c r="BH24" s="67"/>
      <c r="BI24" s="67"/>
      <c r="BJ24" s="68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63.313057000000001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0.69508999999999999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0.75012529999999999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8.6269589999999994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1.007209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234.77826999999999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4.0403349999999998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1.7610212999999999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1.6287666999999999</v>
      </c>
    </row>
    <row r="33" spans="1:68" x14ac:dyDescent="0.3">
      <c r="A33" s="69" t="s">
        <v>233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234</v>
      </c>
      <c r="B34" s="67"/>
      <c r="C34" s="67"/>
      <c r="D34" s="67"/>
      <c r="E34" s="67"/>
      <c r="F34" s="68"/>
      <c r="G34" s="55"/>
      <c r="H34" s="66" t="s">
        <v>235</v>
      </c>
      <c r="I34" s="67"/>
      <c r="J34" s="67"/>
      <c r="K34" s="67"/>
      <c r="L34" s="67"/>
      <c r="M34" s="68"/>
      <c r="N34" s="55"/>
      <c r="O34" s="66" t="s">
        <v>236</v>
      </c>
      <c r="P34" s="67"/>
      <c r="Q34" s="67"/>
      <c r="R34" s="67"/>
      <c r="S34" s="67"/>
      <c r="T34" s="68"/>
      <c r="U34" s="55"/>
      <c r="V34" s="66" t="s">
        <v>237</v>
      </c>
      <c r="W34" s="67"/>
      <c r="X34" s="67"/>
      <c r="Y34" s="67"/>
      <c r="Z34" s="67"/>
      <c r="AA34" s="68"/>
      <c r="AB34" s="55"/>
      <c r="AC34" s="66" t="s">
        <v>238</v>
      </c>
      <c r="AD34" s="67"/>
      <c r="AE34" s="67"/>
      <c r="AF34" s="67"/>
      <c r="AG34" s="67"/>
      <c r="AH34" s="68"/>
      <c r="AI34" s="55"/>
      <c r="AJ34" s="66" t="s">
        <v>239</v>
      </c>
      <c r="AK34" s="67"/>
      <c r="AL34" s="67"/>
      <c r="AM34" s="67"/>
      <c r="AN34" s="67"/>
      <c r="AO34" s="68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330.31599999999997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667.44309999999996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1382.0473999999999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1843.2556999999999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183.94059999999999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73.223619999999997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9" t="s">
        <v>240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55"/>
    </row>
    <row r="44" spans="1:68" x14ac:dyDescent="0.3">
      <c r="A44" s="66" t="s">
        <v>241</v>
      </c>
      <c r="B44" s="67"/>
      <c r="C44" s="67"/>
      <c r="D44" s="67"/>
      <c r="E44" s="67"/>
      <c r="F44" s="68"/>
      <c r="G44" s="55"/>
      <c r="H44" s="66" t="s">
        <v>242</v>
      </c>
      <c r="I44" s="67"/>
      <c r="J44" s="67"/>
      <c r="K44" s="67"/>
      <c r="L44" s="67"/>
      <c r="M44" s="68"/>
      <c r="N44" s="55"/>
      <c r="O44" s="66" t="s">
        <v>243</v>
      </c>
      <c r="P44" s="67"/>
      <c r="Q44" s="67"/>
      <c r="R44" s="67"/>
      <c r="S44" s="67"/>
      <c r="T44" s="68"/>
      <c r="U44" s="55"/>
      <c r="V44" s="66" t="s">
        <v>244</v>
      </c>
      <c r="W44" s="67"/>
      <c r="X44" s="67"/>
      <c r="Y44" s="67"/>
      <c r="Z44" s="67"/>
      <c r="AA44" s="68"/>
      <c r="AB44" s="55"/>
      <c r="AC44" s="66" t="s">
        <v>245</v>
      </c>
      <c r="AD44" s="67"/>
      <c r="AE44" s="67"/>
      <c r="AF44" s="67"/>
      <c r="AG44" s="67"/>
      <c r="AH44" s="68"/>
      <c r="AI44" s="55"/>
      <c r="AJ44" s="66" t="s">
        <v>246</v>
      </c>
      <c r="AK44" s="67"/>
      <c r="AL44" s="67"/>
      <c r="AM44" s="67"/>
      <c r="AN44" s="67"/>
      <c r="AO44" s="68"/>
      <c r="AP44" s="55"/>
      <c r="AQ44" s="66" t="s">
        <v>247</v>
      </c>
      <c r="AR44" s="67"/>
      <c r="AS44" s="67"/>
      <c r="AT44" s="67"/>
      <c r="AU44" s="67"/>
      <c r="AV44" s="68"/>
      <c r="AW44" s="55"/>
      <c r="AX44" s="66" t="s">
        <v>248</v>
      </c>
      <c r="AY44" s="67"/>
      <c r="AZ44" s="67"/>
      <c r="BA44" s="67"/>
      <c r="BB44" s="67"/>
      <c r="BC44" s="68"/>
      <c r="BD44" s="55"/>
      <c r="BE44" s="66" t="s">
        <v>249</v>
      </c>
      <c r="BF44" s="67"/>
      <c r="BG44" s="67"/>
      <c r="BH44" s="67"/>
      <c r="BI44" s="67"/>
      <c r="BJ44" s="68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5.9527296999999999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4.6105169999999998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578.82680000000005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7.8364390000000006E-2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1.2811950000000001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94.288510000000002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37.006279999999997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312</v>
      </c>
      <c r="B1" s="55" t="s">
        <v>333</v>
      </c>
      <c r="G1" s="56" t="s">
        <v>276</v>
      </c>
      <c r="H1" s="55" t="s">
        <v>334</v>
      </c>
    </row>
    <row r="3" spans="1:27" x14ac:dyDescent="0.3">
      <c r="A3" s="64" t="s">
        <v>277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7" x14ac:dyDescent="0.3">
      <c r="A4" s="65" t="s">
        <v>313</v>
      </c>
      <c r="B4" s="65"/>
      <c r="C4" s="65"/>
      <c r="E4" s="61" t="s">
        <v>314</v>
      </c>
      <c r="F4" s="62"/>
      <c r="G4" s="62"/>
      <c r="H4" s="63"/>
      <c r="J4" s="61" t="s">
        <v>315</v>
      </c>
      <c r="K4" s="62"/>
      <c r="L4" s="63"/>
      <c r="N4" s="65" t="s">
        <v>45</v>
      </c>
      <c r="O4" s="65"/>
      <c r="P4" s="65"/>
      <c r="Q4" s="65"/>
      <c r="R4" s="65"/>
      <c r="S4" s="65"/>
      <c r="U4" s="65" t="s">
        <v>316</v>
      </c>
      <c r="V4" s="65"/>
      <c r="W4" s="65"/>
      <c r="X4" s="65"/>
      <c r="Y4" s="65"/>
      <c r="Z4" s="65"/>
    </row>
    <row r="5" spans="1:27" x14ac:dyDescent="0.3">
      <c r="A5" s="65"/>
      <c r="B5" s="65" t="s">
        <v>278</v>
      </c>
      <c r="C5" s="65" t="s">
        <v>279</v>
      </c>
      <c r="E5" s="65"/>
      <c r="F5" s="65" t="s">
        <v>49</v>
      </c>
      <c r="G5" s="65" t="s">
        <v>280</v>
      </c>
      <c r="H5" s="65" t="s">
        <v>45</v>
      </c>
      <c r="J5" s="65"/>
      <c r="K5" s="65" t="s">
        <v>281</v>
      </c>
      <c r="L5" s="65" t="s">
        <v>317</v>
      </c>
      <c r="N5" s="65"/>
      <c r="O5" s="65" t="s">
        <v>282</v>
      </c>
      <c r="P5" s="65" t="s">
        <v>283</v>
      </c>
      <c r="Q5" s="65" t="s">
        <v>284</v>
      </c>
      <c r="R5" s="65" t="s">
        <v>285</v>
      </c>
      <c r="S5" s="65" t="s">
        <v>279</v>
      </c>
      <c r="U5" s="65"/>
      <c r="V5" s="65" t="s">
        <v>282</v>
      </c>
      <c r="W5" s="65" t="s">
        <v>283</v>
      </c>
      <c r="X5" s="65" t="s">
        <v>284</v>
      </c>
      <c r="Y5" s="65" t="s">
        <v>285</v>
      </c>
      <c r="Z5" s="65" t="s">
        <v>279</v>
      </c>
    </row>
    <row r="6" spans="1:27" x14ac:dyDescent="0.3">
      <c r="A6" s="65" t="s">
        <v>313</v>
      </c>
      <c r="B6" s="65">
        <v>1800</v>
      </c>
      <c r="C6" s="65">
        <v>1018.7549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305</v>
      </c>
      <c r="O6" s="65">
        <v>40</v>
      </c>
      <c r="P6" s="65">
        <v>50</v>
      </c>
      <c r="Q6" s="65">
        <v>0</v>
      </c>
      <c r="R6" s="65">
        <v>0</v>
      </c>
      <c r="S6" s="65">
        <v>33.78163</v>
      </c>
      <c r="U6" s="65" t="s">
        <v>287</v>
      </c>
      <c r="V6" s="65">
        <v>0</v>
      </c>
      <c r="W6" s="65">
        <v>0</v>
      </c>
      <c r="X6" s="65">
        <v>20</v>
      </c>
      <c r="Y6" s="65">
        <v>0</v>
      </c>
      <c r="Z6" s="65">
        <v>11.2354965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288</v>
      </c>
      <c r="F8" s="65">
        <v>73.126000000000005</v>
      </c>
      <c r="G8" s="65">
        <v>11.414</v>
      </c>
      <c r="H8" s="65">
        <v>15.46</v>
      </c>
      <c r="J8" s="65" t="s">
        <v>288</v>
      </c>
      <c r="K8" s="65">
        <v>4.0750000000000002</v>
      </c>
      <c r="L8" s="65">
        <v>14.574</v>
      </c>
    </row>
    <row r="13" spans="1:27" x14ac:dyDescent="0.3">
      <c r="A13" s="60" t="s">
        <v>289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x14ac:dyDescent="0.3">
      <c r="A14" s="65" t="s">
        <v>290</v>
      </c>
      <c r="B14" s="65"/>
      <c r="C14" s="65"/>
      <c r="D14" s="65"/>
      <c r="E14" s="65"/>
      <c r="F14" s="65"/>
      <c r="H14" s="65" t="s">
        <v>291</v>
      </c>
      <c r="I14" s="65"/>
      <c r="J14" s="65"/>
      <c r="K14" s="65"/>
      <c r="L14" s="65"/>
      <c r="M14" s="65"/>
      <c r="O14" s="65" t="s">
        <v>318</v>
      </c>
      <c r="P14" s="65"/>
      <c r="Q14" s="65"/>
      <c r="R14" s="65"/>
      <c r="S14" s="65"/>
      <c r="T14" s="65"/>
      <c r="V14" s="65" t="s">
        <v>292</v>
      </c>
      <c r="W14" s="65"/>
      <c r="X14" s="65"/>
      <c r="Y14" s="65"/>
      <c r="Z14" s="65"/>
      <c r="AA14" s="65"/>
    </row>
    <row r="15" spans="1:27" x14ac:dyDescent="0.3">
      <c r="A15" s="65"/>
      <c r="B15" s="65" t="s">
        <v>282</v>
      </c>
      <c r="C15" s="65" t="s">
        <v>283</v>
      </c>
      <c r="D15" s="65" t="s">
        <v>284</v>
      </c>
      <c r="E15" s="65" t="s">
        <v>285</v>
      </c>
      <c r="F15" s="65" t="s">
        <v>279</v>
      </c>
      <c r="H15" s="65"/>
      <c r="I15" s="65" t="s">
        <v>282</v>
      </c>
      <c r="J15" s="65" t="s">
        <v>283</v>
      </c>
      <c r="K15" s="65" t="s">
        <v>284</v>
      </c>
      <c r="L15" s="65" t="s">
        <v>285</v>
      </c>
      <c r="M15" s="65" t="s">
        <v>279</v>
      </c>
      <c r="O15" s="65"/>
      <c r="P15" s="65" t="s">
        <v>282</v>
      </c>
      <c r="Q15" s="65" t="s">
        <v>283</v>
      </c>
      <c r="R15" s="65" t="s">
        <v>284</v>
      </c>
      <c r="S15" s="65" t="s">
        <v>285</v>
      </c>
      <c r="T15" s="65" t="s">
        <v>279</v>
      </c>
      <c r="V15" s="65"/>
      <c r="W15" s="65" t="s">
        <v>282</v>
      </c>
      <c r="X15" s="65" t="s">
        <v>283</v>
      </c>
      <c r="Y15" s="65" t="s">
        <v>284</v>
      </c>
      <c r="Z15" s="65" t="s">
        <v>285</v>
      </c>
      <c r="AA15" s="65" t="s">
        <v>279</v>
      </c>
    </row>
    <row r="16" spans="1:27" x14ac:dyDescent="0.3">
      <c r="A16" s="65" t="s">
        <v>293</v>
      </c>
      <c r="B16" s="65">
        <v>430</v>
      </c>
      <c r="C16" s="65">
        <v>600</v>
      </c>
      <c r="D16" s="65">
        <v>0</v>
      </c>
      <c r="E16" s="65">
        <v>3000</v>
      </c>
      <c r="F16" s="65">
        <v>240.2364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9.0226900000000008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3.629651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104.78476999999999</v>
      </c>
    </row>
    <row r="23" spans="1:62" x14ac:dyDescent="0.3">
      <c r="A23" s="60" t="s">
        <v>319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</row>
    <row r="24" spans="1:62" x14ac:dyDescent="0.3">
      <c r="A24" s="65" t="s">
        <v>320</v>
      </c>
      <c r="B24" s="65"/>
      <c r="C24" s="65"/>
      <c r="D24" s="65"/>
      <c r="E24" s="65"/>
      <c r="F24" s="65"/>
      <c r="H24" s="65" t="s">
        <v>321</v>
      </c>
      <c r="I24" s="65"/>
      <c r="J24" s="65"/>
      <c r="K24" s="65"/>
      <c r="L24" s="65"/>
      <c r="M24" s="65"/>
      <c r="O24" s="65" t="s">
        <v>322</v>
      </c>
      <c r="P24" s="65"/>
      <c r="Q24" s="65"/>
      <c r="R24" s="65"/>
      <c r="S24" s="65"/>
      <c r="T24" s="65"/>
      <c r="V24" s="65" t="s">
        <v>323</v>
      </c>
      <c r="W24" s="65"/>
      <c r="X24" s="65"/>
      <c r="Y24" s="65"/>
      <c r="Z24" s="65"/>
      <c r="AA24" s="65"/>
      <c r="AC24" s="65" t="s">
        <v>294</v>
      </c>
      <c r="AD24" s="65"/>
      <c r="AE24" s="65"/>
      <c r="AF24" s="65"/>
      <c r="AG24" s="65"/>
      <c r="AH24" s="65"/>
      <c r="AJ24" s="65" t="s">
        <v>324</v>
      </c>
      <c r="AK24" s="65"/>
      <c r="AL24" s="65"/>
      <c r="AM24" s="65"/>
      <c r="AN24" s="65"/>
      <c r="AO24" s="65"/>
      <c r="AQ24" s="65" t="s">
        <v>295</v>
      </c>
      <c r="AR24" s="65"/>
      <c r="AS24" s="65"/>
      <c r="AT24" s="65"/>
      <c r="AU24" s="65"/>
      <c r="AV24" s="65"/>
      <c r="AX24" s="65" t="s">
        <v>325</v>
      </c>
      <c r="AY24" s="65"/>
      <c r="AZ24" s="65"/>
      <c r="BA24" s="65"/>
      <c r="BB24" s="65"/>
      <c r="BC24" s="65"/>
      <c r="BE24" s="65" t="s">
        <v>326</v>
      </c>
      <c r="BF24" s="65"/>
      <c r="BG24" s="65"/>
      <c r="BH24" s="65"/>
      <c r="BI24" s="65"/>
      <c r="BJ24" s="65"/>
    </row>
    <row r="25" spans="1:62" x14ac:dyDescent="0.3">
      <c r="A25" s="65"/>
      <c r="B25" s="65" t="s">
        <v>282</v>
      </c>
      <c r="C25" s="65" t="s">
        <v>283</v>
      </c>
      <c r="D25" s="65" t="s">
        <v>284</v>
      </c>
      <c r="E25" s="65" t="s">
        <v>285</v>
      </c>
      <c r="F25" s="65" t="s">
        <v>279</v>
      </c>
      <c r="H25" s="65"/>
      <c r="I25" s="65" t="s">
        <v>282</v>
      </c>
      <c r="J25" s="65" t="s">
        <v>283</v>
      </c>
      <c r="K25" s="65" t="s">
        <v>284</v>
      </c>
      <c r="L25" s="65" t="s">
        <v>285</v>
      </c>
      <c r="M25" s="65" t="s">
        <v>279</v>
      </c>
      <c r="O25" s="65"/>
      <c r="P25" s="65" t="s">
        <v>282</v>
      </c>
      <c r="Q25" s="65" t="s">
        <v>283</v>
      </c>
      <c r="R25" s="65" t="s">
        <v>284</v>
      </c>
      <c r="S25" s="65" t="s">
        <v>285</v>
      </c>
      <c r="T25" s="65" t="s">
        <v>279</v>
      </c>
      <c r="V25" s="65"/>
      <c r="W25" s="65" t="s">
        <v>282</v>
      </c>
      <c r="X25" s="65" t="s">
        <v>283</v>
      </c>
      <c r="Y25" s="65" t="s">
        <v>284</v>
      </c>
      <c r="Z25" s="65" t="s">
        <v>285</v>
      </c>
      <c r="AA25" s="65" t="s">
        <v>279</v>
      </c>
      <c r="AC25" s="65"/>
      <c r="AD25" s="65" t="s">
        <v>282</v>
      </c>
      <c r="AE25" s="65" t="s">
        <v>283</v>
      </c>
      <c r="AF25" s="65" t="s">
        <v>284</v>
      </c>
      <c r="AG25" s="65" t="s">
        <v>285</v>
      </c>
      <c r="AH25" s="65" t="s">
        <v>279</v>
      </c>
      <c r="AJ25" s="65"/>
      <c r="AK25" s="65" t="s">
        <v>282</v>
      </c>
      <c r="AL25" s="65" t="s">
        <v>283</v>
      </c>
      <c r="AM25" s="65" t="s">
        <v>284</v>
      </c>
      <c r="AN25" s="65" t="s">
        <v>285</v>
      </c>
      <c r="AO25" s="65" t="s">
        <v>279</v>
      </c>
      <c r="AQ25" s="65"/>
      <c r="AR25" s="65" t="s">
        <v>282</v>
      </c>
      <c r="AS25" s="65" t="s">
        <v>283</v>
      </c>
      <c r="AT25" s="65" t="s">
        <v>284</v>
      </c>
      <c r="AU25" s="65" t="s">
        <v>285</v>
      </c>
      <c r="AV25" s="65" t="s">
        <v>279</v>
      </c>
      <c r="AX25" s="65"/>
      <c r="AY25" s="65" t="s">
        <v>282</v>
      </c>
      <c r="AZ25" s="65" t="s">
        <v>283</v>
      </c>
      <c r="BA25" s="65" t="s">
        <v>284</v>
      </c>
      <c r="BB25" s="65" t="s">
        <v>285</v>
      </c>
      <c r="BC25" s="65" t="s">
        <v>279</v>
      </c>
      <c r="BE25" s="65"/>
      <c r="BF25" s="65" t="s">
        <v>282</v>
      </c>
      <c r="BG25" s="65" t="s">
        <v>283</v>
      </c>
      <c r="BH25" s="65" t="s">
        <v>284</v>
      </c>
      <c r="BI25" s="65" t="s">
        <v>285</v>
      </c>
      <c r="BJ25" s="65" t="s">
        <v>279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63.313057000000001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0.69508999999999999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0.75012529999999999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8.6269589999999994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1.007209</v>
      </c>
      <c r="AJ26" s="65" t="s">
        <v>296</v>
      </c>
      <c r="AK26" s="65">
        <v>320</v>
      </c>
      <c r="AL26" s="65">
        <v>400</v>
      </c>
      <c r="AM26" s="65">
        <v>0</v>
      </c>
      <c r="AN26" s="65">
        <v>1000</v>
      </c>
      <c r="AO26" s="65">
        <v>234.77826999999999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4.0403349999999998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1.7610212999999999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1.6287666999999999</v>
      </c>
    </row>
    <row r="33" spans="1:68" x14ac:dyDescent="0.3">
      <c r="A33" s="60" t="s">
        <v>307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5" t="s">
        <v>176</v>
      </c>
      <c r="B34" s="65"/>
      <c r="C34" s="65"/>
      <c r="D34" s="65"/>
      <c r="E34" s="65"/>
      <c r="F34" s="65"/>
      <c r="H34" s="65" t="s">
        <v>327</v>
      </c>
      <c r="I34" s="65"/>
      <c r="J34" s="65"/>
      <c r="K34" s="65"/>
      <c r="L34" s="65"/>
      <c r="M34" s="65"/>
      <c r="O34" s="65" t="s">
        <v>177</v>
      </c>
      <c r="P34" s="65"/>
      <c r="Q34" s="65"/>
      <c r="R34" s="65"/>
      <c r="S34" s="65"/>
      <c r="T34" s="65"/>
      <c r="V34" s="65" t="s">
        <v>297</v>
      </c>
      <c r="W34" s="65"/>
      <c r="X34" s="65"/>
      <c r="Y34" s="65"/>
      <c r="Z34" s="65"/>
      <c r="AA34" s="65"/>
      <c r="AC34" s="65" t="s">
        <v>298</v>
      </c>
      <c r="AD34" s="65"/>
      <c r="AE34" s="65"/>
      <c r="AF34" s="65"/>
      <c r="AG34" s="65"/>
      <c r="AH34" s="65"/>
      <c r="AJ34" s="65" t="s">
        <v>299</v>
      </c>
      <c r="AK34" s="65"/>
      <c r="AL34" s="65"/>
      <c r="AM34" s="65"/>
      <c r="AN34" s="65"/>
      <c r="AO34" s="65"/>
    </row>
    <row r="35" spans="1:68" x14ac:dyDescent="0.3">
      <c r="A35" s="65"/>
      <c r="B35" s="65" t="s">
        <v>282</v>
      </c>
      <c r="C35" s="65" t="s">
        <v>283</v>
      </c>
      <c r="D35" s="65" t="s">
        <v>284</v>
      </c>
      <c r="E35" s="65" t="s">
        <v>285</v>
      </c>
      <c r="F35" s="65" t="s">
        <v>279</v>
      </c>
      <c r="H35" s="65"/>
      <c r="I35" s="65" t="s">
        <v>282</v>
      </c>
      <c r="J35" s="65" t="s">
        <v>283</v>
      </c>
      <c r="K35" s="65" t="s">
        <v>284</v>
      </c>
      <c r="L35" s="65" t="s">
        <v>285</v>
      </c>
      <c r="M35" s="65" t="s">
        <v>279</v>
      </c>
      <c r="O35" s="65"/>
      <c r="P35" s="65" t="s">
        <v>282</v>
      </c>
      <c r="Q35" s="65" t="s">
        <v>283</v>
      </c>
      <c r="R35" s="65" t="s">
        <v>284</v>
      </c>
      <c r="S35" s="65" t="s">
        <v>285</v>
      </c>
      <c r="T35" s="65" t="s">
        <v>279</v>
      </c>
      <c r="V35" s="65"/>
      <c r="W35" s="65" t="s">
        <v>282</v>
      </c>
      <c r="X35" s="65" t="s">
        <v>283</v>
      </c>
      <c r="Y35" s="65" t="s">
        <v>284</v>
      </c>
      <c r="Z35" s="65" t="s">
        <v>285</v>
      </c>
      <c r="AA35" s="65" t="s">
        <v>279</v>
      </c>
      <c r="AC35" s="65"/>
      <c r="AD35" s="65" t="s">
        <v>282</v>
      </c>
      <c r="AE35" s="65" t="s">
        <v>283</v>
      </c>
      <c r="AF35" s="65" t="s">
        <v>284</v>
      </c>
      <c r="AG35" s="65" t="s">
        <v>285</v>
      </c>
      <c r="AH35" s="65" t="s">
        <v>279</v>
      </c>
      <c r="AJ35" s="65"/>
      <c r="AK35" s="65" t="s">
        <v>282</v>
      </c>
      <c r="AL35" s="65" t="s">
        <v>283</v>
      </c>
      <c r="AM35" s="65" t="s">
        <v>284</v>
      </c>
      <c r="AN35" s="65" t="s">
        <v>285</v>
      </c>
      <c r="AO35" s="65" t="s">
        <v>279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330.31599999999997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667.44309999999996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1382.0473999999999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1843.2556999999999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183.94059999999999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73.223619999999997</v>
      </c>
    </row>
    <row r="43" spans="1:68" x14ac:dyDescent="0.3">
      <c r="A43" s="60" t="s">
        <v>328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</row>
    <row r="44" spans="1:68" x14ac:dyDescent="0.3">
      <c r="A44" s="65" t="s">
        <v>329</v>
      </c>
      <c r="B44" s="65"/>
      <c r="C44" s="65"/>
      <c r="D44" s="65"/>
      <c r="E44" s="65"/>
      <c r="F44" s="65"/>
      <c r="H44" s="65" t="s">
        <v>308</v>
      </c>
      <c r="I44" s="65"/>
      <c r="J44" s="65"/>
      <c r="K44" s="65"/>
      <c r="L44" s="65"/>
      <c r="M44" s="65"/>
      <c r="O44" s="65" t="s">
        <v>300</v>
      </c>
      <c r="P44" s="65"/>
      <c r="Q44" s="65"/>
      <c r="R44" s="65"/>
      <c r="S44" s="65"/>
      <c r="T44" s="65"/>
      <c r="V44" s="65" t="s">
        <v>301</v>
      </c>
      <c r="W44" s="65"/>
      <c r="X44" s="65"/>
      <c r="Y44" s="65"/>
      <c r="Z44" s="65"/>
      <c r="AA44" s="65"/>
      <c r="AC44" s="65" t="s">
        <v>302</v>
      </c>
      <c r="AD44" s="65"/>
      <c r="AE44" s="65"/>
      <c r="AF44" s="65"/>
      <c r="AG44" s="65"/>
      <c r="AH44" s="65"/>
      <c r="AJ44" s="65" t="s">
        <v>303</v>
      </c>
      <c r="AK44" s="65"/>
      <c r="AL44" s="65"/>
      <c r="AM44" s="65"/>
      <c r="AN44" s="65"/>
      <c r="AO44" s="65"/>
      <c r="AQ44" s="65" t="s">
        <v>330</v>
      </c>
      <c r="AR44" s="65"/>
      <c r="AS44" s="65"/>
      <c r="AT44" s="65"/>
      <c r="AU44" s="65"/>
      <c r="AV44" s="65"/>
      <c r="AX44" s="65" t="s">
        <v>309</v>
      </c>
      <c r="AY44" s="65"/>
      <c r="AZ44" s="65"/>
      <c r="BA44" s="65"/>
      <c r="BB44" s="65"/>
      <c r="BC44" s="65"/>
      <c r="BE44" s="65" t="s">
        <v>310</v>
      </c>
      <c r="BF44" s="65"/>
      <c r="BG44" s="65"/>
      <c r="BH44" s="65"/>
      <c r="BI44" s="65"/>
      <c r="BJ44" s="65"/>
    </row>
    <row r="45" spans="1:68" x14ac:dyDescent="0.3">
      <c r="A45" s="65"/>
      <c r="B45" s="65" t="s">
        <v>282</v>
      </c>
      <c r="C45" s="65" t="s">
        <v>283</v>
      </c>
      <c r="D45" s="65" t="s">
        <v>284</v>
      </c>
      <c r="E45" s="65" t="s">
        <v>285</v>
      </c>
      <c r="F45" s="65" t="s">
        <v>279</v>
      </c>
      <c r="H45" s="65"/>
      <c r="I45" s="65" t="s">
        <v>282</v>
      </c>
      <c r="J45" s="65" t="s">
        <v>283</v>
      </c>
      <c r="K45" s="65" t="s">
        <v>284</v>
      </c>
      <c r="L45" s="65" t="s">
        <v>285</v>
      </c>
      <c r="M45" s="65" t="s">
        <v>279</v>
      </c>
      <c r="O45" s="65"/>
      <c r="P45" s="65" t="s">
        <v>282</v>
      </c>
      <c r="Q45" s="65" t="s">
        <v>283</v>
      </c>
      <c r="R45" s="65" t="s">
        <v>284</v>
      </c>
      <c r="S45" s="65" t="s">
        <v>285</v>
      </c>
      <c r="T45" s="65" t="s">
        <v>279</v>
      </c>
      <c r="V45" s="65"/>
      <c r="W45" s="65" t="s">
        <v>282</v>
      </c>
      <c r="X45" s="65" t="s">
        <v>283</v>
      </c>
      <c r="Y45" s="65" t="s">
        <v>284</v>
      </c>
      <c r="Z45" s="65" t="s">
        <v>285</v>
      </c>
      <c r="AA45" s="65" t="s">
        <v>279</v>
      </c>
      <c r="AC45" s="65"/>
      <c r="AD45" s="65" t="s">
        <v>282</v>
      </c>
      <c r="AE45" s="65" t="s">
        <v>283</v>
      </c>
      <c r="AF45" s="65" t="s">
        <v>284</v>
      </c>
      <c r="AG45" s="65" t="s">
        <v>285</v>
      </c>
      <c r="AH45" s="65" t="s">
        <v>279</v>
      </c>
      <c r="AJ45" s="65"/>
      <c r="AK45" s="65" t="s">
        <v>282</v>
      </c>
      <c r="AL45" s="65" t="s">
        <v>283</v>
      </c>
      <c r="AM45" s="65" t="s">
        <v>284</v>
      </c>
      <c r="AN45" s="65" t="s">
        <v>285</v>
      </c>
      <c r="AO45" s="65" t="s">
        <v>279</v>
      </c>
      <c r="AQ45" s="65"/>
      <c r="AR45" s="65" t="s">
        <v>282</v>
      </c>
      <c r="AS45" s="65" t="s">
        <v>283</v>
      </c>
      <c r="AT45" s="65" t="s">
        <v>284</v>
      </c>
      <c r="AU45" s="65" t="s">
        <v>285</v>
      </c>
      <c r="AV45" s="65" t="s">
        <v>279</v>
      </c>
      <c r="AX45" s="65"/>
      <c r="AY45" s="65" t="s">
        <v>282</v>
      </c>
      <c r="AZ45" s="65" t="s">
        <v>283</v>
      </c>
      <c r="BA45" s="65" t="s">
        <v>284</v>
      </c>
      <c r="BB45" s="65" t="s">
        <v>285</v>
      </c>
      <c r="BC45" s="65" t="s">
        <v>279</v>
      </c>
      <c r="BE45" s="65"/>
      <c r="BF45" s="65" t="s">
        <v>282</v>
      </c>
      <c r="BG45" s="65" t="s">
        <v>283</v>
      </c>
      <c r="BH45" s="65" t="s">
        <v>284</v>
      </c>
      <c r="BI45" s="65" t="s">
        <v>285</v>
      </c>
      <c r="BJ45" s="65" t="s">
        <v>279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5.9527296999999999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4.6105169999999998</v>
      </c>
      <c r="O46" s="65" t="s">
        <v>311</v>
      </c>
      <c r="P46" s="65">
        <v>600</v>
      </c>
      <c r="Q46" s="65">
        <v>800</v>
      </c>
      <c r="R46" s="65">
        <v>0</v>
      </c>
      <c r="S46" s="65">
        <v>10000</v>
      </c>
      <c r="T46" s="65">
        <v>578.82680000000005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7.8364390000000006E-2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1.2811950000000001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94.288510000000002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37.006279999999997</v>
      </c>
      <c r="AX46" s="65" t="s">
        <v>304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60</v>
      </c>
      <c r="E2" s="55">
        <v>1018.7549</v>
      </c>
      <c r="F2" s="55">
        <v>159.78233</v>
      </c>
      <c r="G2" s="55">
        <v>24.940086000000001</v>
      </c>
      <c r="H2" s="55">
        <v>13.667937</v>
      </c>
      <c r="I2" s="55">
        <v>11.272149000000001</v>
      </c>
      <c r="J2" s="55">
        <v>33.78163</v>
      </c>
      <c r="K2" s="55">
        <v>16.819991999999999</v>
      </c>
      <c r="L2" s="55">
        <v>16.961641</v>
      </c>
      <c r="M2" s="55">
        <v>11.2354965</v>
      </c>
      <c r="N2" s="55">
        <v>1.7523819</v>
      </c>
      <c r="O2" s="55">
        <v>6.5329860000000002</v>
      </c>
      <c r="P2" s="55">
        <v>711.8922</v>
      </c>
      <c r="Q2" s="55">
        <v>9.1755829999999996</v>
      </c>
      <c r="R2" s="55">
        <v>240.2364</v>
      </c>
      <c r="S2" s="55">
        <v>78.122829999999993</v>
      </c>
      <c r="T2" s="55">
        <v>1945.3613</v>
      </c>
      <c r="U2" s="55">
        <v>3.629651</v>
      </c>
      <c r="V2" s="55">
        <v>9.0226900000000008</v>
      </c>
      <c r="W2" s="55">
        <v>104.78476999999999</v>
      </c>
      <c r="X2" s="55">
        <v>63.313057000000001</v>
      </c>
      <c r="Y2" s="55">
        <v>0.69508999999999999</v>
      </c>
      <c r="Z2" s="55">
        <v>0.75012529999999999</v>
      </c>
      <c r="AA2" s="55">
        <v>8.6269589999999994</v>
      </c>
      <c r="AB2" s="55">
        <v>1.007209</v>
      </c>
      <c r="AC2" s="55">
        <v>234.77826999999999</v>
      </c>
      <c r="AD2" s="55">
        <v>4.0403349999999998</v>
      </c>
      <c r="AE2" s="55">
        <v>1.7610212999999999</v>
      </c>
      <c r="AF2" s="55">
        <v>1.6287666999999999</v>
      </c>
      <c r="AG2" s="55">
        <v>330.31599999999997</v>
      </c>
      <c r="AH2" s="55">
        <v>117.67486</v>
      </c>
      <c r="AI2" s="55">
        <v>212.64116000000001</v>
      </c>
      <c r="AJ2" s="55">
        <v>667.44309999999996</v>
      </c>
      <c r="AK2" s="55">
        <v>1382.0473999999999</v>
      </c>
      <c r="AL2" s="55">
        <v>183.94059999999999</v>
      </c>
      <c r="AM2" s="55">
        <v>1843.2556999999999</v>
      </c>
      <c r="AN2" s="55">
        <v>73.223619999999997</v>
      </c>
      <c r="AO2" s="55">
        <v>5.9527296999999999</v>
      </c>
      <c r="AP2" s="55">
        <v>4.4954944000000001</v>
      </c>
      <c r="AQ2" s="55">
        <v>1.4572352</v>
      </c>
      <c r="AR2" s="55">
        <v>4.6105169999999998</v>
      </c>
      <c r="AS2" s="55">
        <v>578.82680000000005</v>
      </c>
      <c r="AT2" s="55">
        <v>7.8364390000000006E-2</v>
      </c>
      <c r="AU2" s="55">
        <v>1.2811950000000001</v>
      </c>
      <c r="AV2" s="55">
        <v>94.288510000000002</v>
      </c>
      <c r="AW2" s="55">
        <v>37.006279999999997</v>
      </c>
      <c r="AX2" s="55">
        <v>3.5052872999999998E-2</v>
      </c>
      <c r="AY2" s="55">
        <v>0.37773106000000001</v>
      </c>
      <c r="AZ2" s="55">
        <v>124.64773599999999</v>
      </c>
      <c r="BA2" s="55">
        <v>26.077756999999998</v>
      </c>
      <c r="BB2" s="55">
        <v>8.8120539999999998</v>
      </c>
      <c r="BC2" s="55">
        <v>8.9190240000000003</v>
      </c>
      <c r="BD2" s="55">
        <v>8.3385630000000006</v>
      </c>
      <c r="BE2" s="55">
        <v>0.66424923999999996</v>
      </c>
      <c r="BF2" s="55">
        <v>2.4518692</v>
      </c>
      <c r="BG2" s="55">
        <v>4.5795576000000001E-4</v>
      </c>
      <c r="BH2" s="55">
        <v>4.1420273000000001E-2</v>
      </c>
      <c r="BI2" s="55">
        <v>3.4104059999999999E-2</v>
      </c>
      <c r="BJ2" s="55">
        <v>0.12883729999999999</v>
      </c>
      <c r="BK2" s="55">
        <v>3.5227366999999997E-5</v>
      </c>
      <c r="BL2" s="55">
        <v>0.36735659999999998</v>
      </c>
      <c r="BM2" s="55">
        <v>1.6051689</v>
      </c>
      <c r="BN2" s="55">
        <v>0.23521078000000001</v>
      </c>
      <c r="BO2" s="55">
        <v>18.658688000000001</v>
      </c>
      <c r="BP2" s="55">
        <v>2.3240775999999999</v>
      </c>
      <c r="BQ2" s="55">
        <v>6.2955847</v>
      </c>
      <c r="BR2" s="55">
        <v>27.175146000000002</v>
      </c>
      <c r="BS2" s="55">
        <v>16.022894000000001</v>
      </c>
      <c r="BT2" s="55">
        <v>2.2042042999999998</v>
      </c>
      <c r="BU2" s="55">
        <v>0.19303164</v>
      </c>
      <c r="BV2" s="55">
        <v>2.7682894999999999E-2</v>
      </c>
      <c r="BW2" s="55">
        <v>0.22510566000000001</v>
      </c>
      <c r="BX2" s="55">
        <v>0.63198259999999995</v>
      </c>
      <c r="BY2" s="55">
        <v>8.1019300000000002E-2</v>
      </c>
      <c r="BZ2" s="55">
        <v>6.9005490000000004E-4</v>
      </c>
      <c r="CA2" s="55">
        <v>0.33067321999999999</v>
      </c>
      <c r="CB2" s="55">
        <v>1.3332261E-2</v>
      </c>
      <c r="CC2" s="55">
        <v>5.6553974999999999E-2</v>
      </c>
      <c r="CD2" s="55">
        <v>1.0357947000000001</v>
      </c>
      <c r="CE2" s="55">
        <v>0.11041149</v>
      </c>
      <c r="CF2" s="55">
        <v>0.32623059999999998</v>
      </c>
      <c r="CG2" s="55">
        <v>0</v>
      </c>
      <c r="CH2" s="55">
        <v>3.0008213999999998E-2</v>
      </c>
      <c r="CI2" s="55">
        <v>6.3704499999999997E-3</v>
      </c>
      <c r="CJ2" s="55">
        <v>2.3370733000000001</v>
      </c>
      <c r="CK2" s="55">
        <v>2.8367389999999999E-2</v>
      </c>
      <c r="CL2" s="55">
        <v>1.5227773</v>
      </c>
      <c r="CM2" s="55">
        <v>1.409824</v>
      </c>
      <c r="CN2" s="55">
        <v>1202.2041999999999</v>
      </c>
      <c r="CO2" s="55">
        <v>2141.8227999999999</v>
      </c>
      <c r="CP2" s="55">
        <v>1363.0461</v>
      </c>
      <c r="CQ2" s="55">
        <v>522.20100000000002</v>
      </c>
      <c r="CR2" s="55">
        <v>208.15108000000001</v>
      </c>
      <c r="CS2" s="55">
        <v>252.80882</v>
      </c>
      <c r="CT2" s="55">
        <v>1191.2388000000001</v>
      </c>
      <c r="CU2" s="55">
        <v>816.09393</v>
      </c>
      <c r="CV2" s="55">
        <v>781.35080000000005</v>
      </c>
      <c r="CW2" s="55">
        <v>913.84990000000005</v>
      </c>
      <c r="CX2" s="55">
        <v>254.17624000000001</v>
      </c>
      <c r="CY2" s="55">
        <v>1447.3993</v>
      </c>
      <c r="CZ2" s="55">
        <v>878.85064999999997</v>
      </c>
      <c r="DA2" s="55">
        <v>1611.0615</v>
      </c>
      <c r="DB2" s="55">
        <v>1472.777</v>
      </c>
      <c r="DC2" s="55">
        <v>2466.556</v>
      </c>
      <c r="DD2" s="55">
        <v>4705.2847000000002</v>
      </c>
      <c r="DE2" s="55">
        <v>859.8768</v>
      </c>
      <c r="DF2" s="55">
        <v>1976.6996999999999</v>
      </c>
      <c r="DG2" s="55">
        <v>1056.3114</v>
      </c>
      <c r="DH2" s="55">
        <v>45.842967999999999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26.077756999999998</v>
      </c>
      <c r="B6">
        <f>BB2</f>
        <v>8.8120539999999998</v>
      </c>
      <c r="C6">
        <f>BC2</f>
        <v>8.9190240000000003</v>
      </c>
      <c r="D6">
        <f>BD2</f>
        <v>8.3385630000000006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P8" sqref="P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71" t="s">
        <v>36</v>
      </c>
      <c r="F1" s="71"/>
      <c r="G1" s="71" t="s">
        <v>37</v>
      </c>
      <c r="H1" s="71"/>
      <c r="I1" s="46" t="s">
        <v>38</v>
      </c>
    </row>
    <row r="2" spans="1:9" x14ac:dyDescent="0.3">
      <c r="A2" s="49" t="s">
        <v>254</v>
      </c>
      <c r="B2" s="50">
        <v>22414</v>
      </c>
      <c r="C2" s="51">
        <f ca="1">YEAR(TODAY())-YEAR(B2)+IF(TODAY()&gt;=DATE(YEAR(TODAY()),MONTH(B2),DAY(B2)),0,-1)</f>
        <v>60</v>
      </c>
      <c r="E2" s="47">
        <v>157.5</v>
      </c>
      <c r="F2" s="48" t="s">
        <v>275</v>
      </c>
      <c r="G2" s="47">
        <v>53.1</v>
      </c>
      <c r="H2" s="46" t="s">
        <v>40</v>
      </c>
      <c r="I2" s="71">
        <f>ROUND(G3/E3^2,1)</f>
        <v>21.4</v>
      </c>
    </row>
    <row r="3" spans="1:9" x14ac:dyDescent="0.3">
      <c r="E3" s="46">
        <f>E2/100</f>
        <v>1.575</v>
      </c>
      <c r="F3" s="46" t="s">
        <v>39</v>
      </c>
      <c r="G3" s="46">
        <f>G2</f>
        <v>53.1</v>
      </c>
      <c r="H3" s="46" t="s">
        <v>40</v>
      </c>
      <c r="I3" s="71"/>
    </row>
    <row r="4" spans="1:9" x14ac:dyDescent="0.3">
      <c r="A4" t="s">
        <v>272</v>
      </c>
    </row>
    <row r="5" spans="1:9" x14ac:dyDescent="0.3">
      <c r="B5" s="54">
        <v>44357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양미령, ID : H1900760)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16:30:40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7" t="s">
        <v>195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 x14ac:dyDescent="0.3">
      <c r="A3" s="4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 x14ac:dyDescent="0.35">
      <c r="A4" s="4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 x14ac:dyDescent="0.3">
      <c r="A5" s="4"/>
      <c r="B5" s="145" t="s">
        <v>274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 x14ac:dyDescent="0.3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 x14ac:dyDescent="0.3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 x14ac:dyDescent="0.3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 x14ac:dyDescent="0.35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 x14ac:dyDescent="0.3">
      <c r="C10" s="151" t="s">
        <v>30</v>
      </c>
      <c r="D10" s="151"/>
      <c r="E10" s="152"/>
      <c r="F10" s="155">
        <f>'개인정보 및 신체계측 입력'!B5</f>
        <v>44357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 x14ac:dyDescent="0.35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 x14ac:dyDescent="0.3">
      <c r="C12" s="151" t="s">
        <v>32</v>
      </c>
      <c r="D12" s="151"/>
      <c r="E12" s="152"/>
      <c r="F12" s="136">
        <f ca="1">'개인정보 및 신체계측 입력'!C2</f>
        <v>60</v>
      </c>
      <c r="G12" s="136"/>
      <c r="H12" s="136"/>
      <c r="I12" s="136"/>
      <c r="K12" s="127">
        <f>'개인정보 및 신체계측 입력'!E2</f>
        <v>157.5</v>
      </c>
      <c r="L12" s="128"/>
      <c r="M12" s="121">
        <f>'개인정보 및 신체계측 입력'!G2</f>
        <v>53.1</v>
      </c>
      <c r="N12" s="122"/>
      <c r="O12" s="117" t="s">
        <v>270</v>
      </c>
      <c r="P12" s="111"/>
      <c r="Q12" s="114">
        <f>'개인정보 및 신체계측 입력'!I2</f>
        <v>21.4</v>
      </c>
      <c r="R12" s="114"/>
      <c r="S12" s="114"/>
    </row>
    <row r="13" spans="1:19" ht="18" customHeight="1" thickBot="1" x14ac:dyDescent="0.35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 x14ac:dyDescent="0.3">
      <c r="C14" s="153" t="s">
        <v>31</v>
      </c>
      <c r="D14" s="153"/>
      <c r="E14" s="154"/>
      <c r="F14" s="115" t="str">
        <f>MID('DRIs DATA'!B1,28,3)</f>
        <v>양미령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 x14ac:dyDescent="0.35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4" t="s">
        <v>41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 x14ac:dyDescent="0.35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42" t="s">
        <v>42</v>
      </c>
      <c r="E36" s="142"/>
      <c r="F36" s="142"/>
      <c r="G36" s="142"/>
      <c r="H36" s="142"/>
      <c r="I36" s="32">
        <f>'DRIs DATA'!F8</f>
        <v>73.126000000000005</v>
      </c>
      <c r="J36" s="143" t="s">
        <v>43</v>
      </c>
      <c r="K36" s="143"/>
      <c r="L36" s="143"/>
      <c r="M36" s="143"/>
      <c r="N36" s="33"/>
      <c r="O36" s="141" t="s">
        <v>44</v>
      </c>
      <c r="P36" s="141"/>
      <c r="Q36" s="141"/>
      <c r="R36" s="141"/>
      <c r="S36" s="141"/>
      <c r="T36" s="4"/>
    </row>
    <row r="37" spans="2:20" ht="18" customHeight="1" x14ac:dyDescent="0.3">
      <c r="B37" s="10"/>
      <c r="C37" s="138" t="s">
        <v>181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4"/>
    </row>
    <row r="38" spans="2:20" ht="18" customHeight="1" x14ac:dyDescent="0.3">
      <c r="B38" s="10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4"/>
    </row>
    <row r="39" spans="2:20" ht="18" customHeight="1" thickBot="1" x14ac:dyDescent="0.35">
      <c r="B39" s="10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42" t="s">
        <v>42</v>
      </c>
      <c r="E41" s="142"/>
      <c r="F41" s="142"/>
      <c r="G41" s="142"/>
      <c r="H41" s="142"/>
      <c r="I41" s="32">
        <f>'DRIs DATA'!G8</f>
        <v>11.414</v>
      </c>
      <c r="J41" s="143" t="s">
        <v>43</v>
      </c>
      <c r="K41" s="143"/>
      <c r="L41" s="143"/>
      <c r="M41" s="143"/>
      <c r="N41" s="33"/>
      <c r="O41" s="140" t="s">
        <v>48</v>
      </c>
      <c r="P41" s="140"/>
      <c r="Q41" s="140"/>
      <c r="R41" s="140"/>
      <c r="S41" s="140"/>
      <c r="T41" s="4"/>
    </row>
    <row r="42" spans="2:20" ht="18" customHeight="1" x14ac:dyDescent="0.3">
      <c r="B42" s="4"/>
      <c r="C42" s="83" t="s">
        <v>183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4"/>
    </row>
    <row r="43" spans="2:20" ht="18" customHeight="1" x14ac:dyDescent="0.3">
      <c r="B43" s="4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4"/>
    </row>
    <row r="44" spans="2:20" ht="18" customHeight="1" thickBot="1" x14ac:dyDescent="0.35">
      <c r="B44" s="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4" t="s">
        <v>42</v>
      </c>
      <c r="E46" s="144"/>
      <c r="F46" s="144"/>
      <c r="G46" s="144"/>
      <c r="H46" s="144"/>
      <c r="I46" s="32">
        <f>'DRIs DATA'!H8</f>
        <v>15.46</v>
      </c>
      <c r="J46" s="143" t="s">
        <v>43</v>
      </c>
      <c r="K46" s="143"/>
      <c r="L46" s="143"/>
      <c r="M46" s="143"/>
      <c r="N46" s="33"/>
      <c r="O46" s="140" t="s">
        <v>47</v>
      </c>
      <c r="P46" s="140"/>
      <c r="Q46" s="140"/>
      <c r="R46" s="140"/>
      <c r="S46" s="140"/>
      <c r="T46" s="4"/>
    </row>
    <row r="47" spans="2:20" ht="18" customHeight="1" x14ac:dyDescent="0.3">
      <c r="B47" s="4"/>
      <c r="C47" s="83" t="s">
        <v>182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4"/>
    </row>
    <row r="48" spans="2:20" ht="18" customHeight="1" thickBot="1" x14ac:dyDescent="0.35">
      <c r="B48" s="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4" t="s">
        <v>190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 x14ac:dyDescent="0.35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9" t="s">
        <v>163</v>
      </c>
      <c r="D69" s="149"/>
      <c r="E69" s="149"/>
      <c r="F69" s="149"/>
      <c r="G69" s="149"/>
      <c r="H69" s="142" t="s">
        <v>169</v>
      </c>
      <c r="I69" s="142"/>
      <c r="J69" s="142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50">
        <f>ROUND('그룹 전체 사용자의 일일 입력'!D6/MAX('그룹 전체 사용자의 일일 입력'!$B$6,'그룹 전체 사용자의 일일 입력'!$C$6,'그룹 전체 사용자의 일일 입력'!$D$6),1)</f>
        <v>0.9</v>
      </c>
      <c r="P69" s="150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4" t="s">
        <v>164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9" t="s">
        <v>50</v>
      </c>
      <c r="D72" s="149"/>
      <c r="E72" s="149"/>
      <c r="F72" s="149"/>
      <c r="G72" s="149"/>
      <c r="H72" s="36"/>
      <c r="I72" s="142" t="s">
        <v>51</v>
      </c>
      <c r="J72" s="142"/>
      <c r="K72" s="34">
        <f>ROUND('DRIs DATA'!L8,1)</f>
        <v>14.6</v>
      </c>
      <c r="L72" s="34" t="s">
        <v>52</v>
      </c>
      <c r="M72" s="34">
        <f>ROUND('DRIs DATA'!K8,1)</f>
        <v>4.0999999999999996</v>
      </c>
      <c r="N72" s="143" t="s">
        <v>53</v>
      </c>
      <c r="O72" s="143"/>
      <c r="P72" s="143"/>
      <c r="Q72" s="143"/>
      <c r="R72" s="37"/>
      <c r="S72" s="33"/>
      <c r="T72" s="4"/>
    </row>
    <row r="73" spans="2:21" ht="18" customHeight="1" x14ac:dyDescent="0.3">
      <c r="B73" s="4"/>
      <c r="C73" s="83" t="s">
        <v>180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4"/>
      <c r="U73" s="11"/>
    </row>
    <row r="74" spans="2:21" ht="18" customHeight="1" thickBot="1" x14ac:dyDescent="0.35">
      <c r="B74" s="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4" t="s">
        <v>191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 x14ac:dyDescent="0.35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5" t="s">
        <v>167</v>
      </c>
      <c r="C80" s="85"/>
      <c r="D80" s="85"/>
      <c r="E80" s="85"/>
      <c r="F80" s="19"/>
      <c r="G80" s="19"/>
      <c r="H80" s="19"/>
      <c r="L80" s="85" t="s">
        <v>171</v>
      </c>
      <c r="M80" s="85"/>
      <c r="N80" s="85"/>
      <c r="O80" s="85"/>
      <c r="P80" s="85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33" t="s">
        <v>267</v>
      </c>
      <c r="C93" s="134"/>
      <c r="D93" s="134"/>
      <c r="E93" s="134"/>
      <c r="F93" s="134"/>
      <c r="G93" s="134"/>
      <c r="H93" s="134"/>
      <c r="I93" s="134"/>
      <c r="J93" s="135"/>
      <c r="L93" s="133" t="s">
        <v>174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 x14ac:dyDescent="0.3">
      <c r="B94" s="88" t="s">
        <v>170</v>
      </c>
      <c r="C94" s="86"/>
      <c r="D94" s="86"/>
      <c r="E94" s="86"/>
      <c r="F94" s="89">
        <f>ROUND('DRIs DATA'!F16/'DRIs DATA'!C16*100,2)</f>
        <v>32.03</v>
      </c>
      <c r="G94" s="89"/>
      <c r="H94" s="86" t="s">
        <v>166</v>
      </c>
      <c r="I94" s="86"/>
      <c r="J94" s="87"/>
      <c r="L94" s="88" t="s">
        <v>170</v>
      </c>
      <c r="M94" s="86"/>
      <c r="N94" s="86"/>
      <c r="O94" s="86"/>
      <c r="P94" s="86"/>
      <c r="Q94" s="21">
        <f>ROUND('DRIs DATA'!M16/'DRIs DATA'!K16*100,2)</f>
        <v>75.19</v>
      </c>
      <c r="R94" s="86" t="s">
        <v>166</v>
      </c>
      <c r="S94" s="86"/>
      <c r="T94" s="87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91" t="s">
        <v>179</v>
      </c>
      <c r="C96" s="92"/>
      <c r="D96" s="92"/>
      <c r="E96" s="92"/>
      <c r="F96" s="92"/>
      <c r="G96" s="92"/>
      <c r="H96" s="92"/>
      <c r="I96" s="92"/>
      <c r="J96" s="93"/>
      <c r="L96" s="97" t="s">
        <v>172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 x14ac:dyDescent="0.3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 x14ac:dyDescent="0.3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 x14ac:dyDescent="0.3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 x14ac:dyDescent="0.3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5"/>
    </row>
    <row r="101" spans="2:21" ht="18" customHeight="1" thickBot="1" x14ac:dyDescent="0.35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4" t="s">
        <v>192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 x14ac:dyDescent="0.35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5" t="s">
        <v>168</v>
      </c>
      <c r="C107" s="85"/>
      <c r="D107" s="85"/>
      <c r="E107" s="85"/>
      <c r="F107" s="4"/>
      <c r="G107" s="4"/>
      <c r="H107" s="4"/>
      <c r="I107" s="4"/>
      <c r="L107" s="85" t="s">
        <v>269</v>
      </c>
      <c r="M107" s="85"/>
      <c r="N107" s="85"/>
      <c r="O107" s="85"/>
      <c r="P107" s="85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80" t="s">
        <v>263</v>
      </c>
      <c r="C120" s="81"/>
      <c r="D120" s="81"/>
      <c r="E120" s="81"/>
      <c r="F120" s="81"/>
      <c r="G120" s="81"/>
      <c r="H120" s="81"/>
      <c r="I120" s="81"/>
      <c r="J120" s="82"/>
      <c r="L120" s="80" t="s">
        <v>264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 x14ac:dyDescent="0.3">
      <c r="B121" s="41" t="s">
        <v>170</v>
      </c>
      <c r="C121" s="14"/>
      <c r="D121" s="14"/>
      <c r="E121" s="13"/>
      <c r="F121" s="89">
        <f>ROUND('DRIs DATA'!F26/'DRIs DATA'!C26*100,2)</f>
        <v>63.31</v>
      </c>
      <c r="G121" s="89"/>
      <c r="H121" s="86" t="s">
        <v>165</v>
      </c>
      <c r="I121" s="86"/>
      <c r="J121" s="87"/>
      <c r="L121" s="40" t="s">
        <v>170</v>
      </c>
      <c r="M121" s="18"/>
      <c r="N121" s="18"/>
      <c r="O121" s="21"/>
      <c r="P121" s="4"/>
      <c r="Q121" s="53">
        <f>ROUND('DRIs DATA'!AH26/'DRIs DATA'!AE26*100,2)</f>
        <v>67.150000000000006</v>
      </c>
      <c r="R121" s="86" t="s">
        <v>165</v>
      </c>
      <c r="S121" s="86"/>
      <c r="T121" s="87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03" t="s">
        <v>173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268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 x14ac:dyDescent="0.3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 x14ac:dyDescent="0.3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 x14ac:dyDescent="0.3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 x14ac:dyDescent="0.3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7.25" thickBot="1" x14ac:dyDescent="0.35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4" t="s">
        <v>261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2"/>
      <c r="O130" s="74" t="s">
        <v>262</v>
      </c>
      <c r="P130" s="75"/>
      <c r="Q130" s="75"/>
      <c r="R130" s="75"/>
      <c r="S130" s="75"/>
      <c r="T130" s="76"/>
    </row>
    <row r="131" spans="2:21" ht="18" customHeight="1" thickBot="1" x14ac:dyDescent="0.35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2"/>
      <c r="O131" s="77"/>
      <c r="P131" s="78"/>
      <c r="Q131" s="78"/>
      <c r="R131" s="78"/>
      <c r="S131" s="78"/>
      <c r="T131" s="7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4" t="s">
        <v>193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 x14ac:dyDescent="0.35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5" t="s">
        <v>176</v>
      </c>
      <c r="C158" s="85"/>
      <c r="D158" s="85"/>
      <c r="E158" s="4"/>
      <c r="F158" s="4"/>
      <c r="G158" s="4"/>
      <c r="H158" s="4"/>
      <c r="I158" s="4"/>
      <c r="L158" s="85" t="s">
        <v>177</v>
      </c>
      <c r="M158" s="85"/>
      <c r="N158" s="85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80" t="s">
        <v>265</v>
      </c>
      <c r="C171" s="81"/>
      <c r="D171" s="81"/>
      <c r="E171" s="81"/>
      <c r="F171" s="81"/>
      <c r="G171" s="81"/>
      <c r="H171" s="81"/>
      <c r="I171" s="81"/>
      <c r="J171" s="82"/>
      <c r="L171" s="80" t="s">
        <v>175</v>
      </c>
      <c r="M171" s="81"/>
      <c r="N171" s="81"/>
      <c r="O171" s="81"/>
      <c r="P171" s="81"/>
      <c r="Q171" s="81"/>
      <c r="R171" s="81"/>
      <c r="S171" s="82"/>
    </row>
    <row r="172" spans="2:19" ht="18" customHeight="1" x14ac:dyDescent="0.3">
      <c r="B172" s="40" t="s">
        <v>170</v>
      </c>
      <c r="C172" s="18"/>
      <c r="D172" s="18"/>
      <c r="E172" s="4"/>
      <c r="F172" s="89">
        <f>ROUND('DRIs DATA'!F36/'DRIs DATA'!C36*100,2)</f>
        <v>41.29</v>
      </c>
      <c r="G172" s="8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92.14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03" t="s">
        <v>184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186</v>
      </c>
      <c r="M174" s="104"/>
      <c r="N174" s="104"/>
      <c r="O174" s="104"/>
      <c r="P174" s="104"/>
      <c r="Q174" s="104"/>
      <c r="R174" s="104"/>
      <c r="S174" s="105"/>
    </row>
    <row r="175" spans="2:19" ht="18" customHeight="1" x14ac:dyDescent="0.3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 x14ac:dyDescent="0.3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 x14ac:dyDescent="0.3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 x14ac:dyDescent="0.3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 x14ac:dyDescent="0.3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 x14ac:dyDescent="0.35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 x14ac:dyDescent="0.35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 x14ac:dyDescent="0.3">
      <c r="B183" s="85" t="s">
        <v>178</v>
      </c>
      <c r="C183" s="85"/>
      <c r="D183" s="85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80" t="s">
        <v>266</v>
      </c>
      <c r="C196" s="81"/>
      <c r="D196" s="81"/>
      <c r="E196" s="81"/>
      <c r="F196" s="81"/>
      <c r="G196" s="81"/>
      <c r="H196" s="81"/>
      <c r="I196" s="81"/>
      <c r="J196" s="82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9">
        <f>ROUND('DRIs DATA'!F46/'DRIs DATA'!C46*100,2)</f>
        <v>59.53</v>
      </c>
      <c r="G197" s="8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03" t="s">
        <v>185</v>
      </c>
      <c r="C199" s="104"/>
      <c r="D199" s="104"/>
      <c r="E199" s="104"/>
      <c r="F199" s="104"/>
      <c r="G199" s="104"/>
      <c r="H199" s="104"/>
      <c r="I199" s="104"/>
      <c r="J199" s="105"/>
      <c r="S199" s="4"/>
    </row>
    <row r="200" spans="2:20" ht="18" customHeight="1" x14ac:dyDescent="0.3">
      <c r="B200" s="103"/>
      <c r="C200" s="104"/>
      <c r="D200" s="104"/>
      <c r="E200" s="104"/>
      <c r="F200" s="104"/>
      <c r="G200" s="104"/>
      <c r="H200" s="104"/>
      <c r="I200" s="104"/>
      <c r="J200" s="105"/>
      <c r="S200" s="4"/>
    </row>
    <row r="201" spans="2:20" ht="18" customHeight="1" x14ac:dyDescent="0.3">
      <c r="B201" s="103"/>
      <c r="C201" s="104"/>
      <c r="D201" s="104"/>
      <c r="E201" s="104"/>
      <c r="F201" s="104"/>
      <c r="G201" s="104"/>
      <c r="H201" s="104"/>
      <c r="I201" s="104"/>
      <c r="J201" s="105"/>
      <c r="S201" s="4"/>
    </row>
    <row r="202" spans="2:20" ht="18" customHeight="1" x14ac:dyDescent="0.3">
      <c r="B202" s="103"/>
      <c r="C202" s="104"/>
      <c r="D202" s="104"/>
      <c r="E202" s="104"/>
      <c r="F202" s="104"/>
      <c r="G202" s="104"/>
      <c r="H202" s="104"/>
      <c r="I202" s="104"/>
      <c r="J202" s="105"/>
      <c r="S202" s="4"/>
    </row>
    <row r="203" spans="2:20" ht="18" customHeight="1" x14ac:dyDescent="0.3">
      <c r="B203" s="103"/>
      <c r="C203" s="104"/>
      <c r="D203" s="104"/>
      <c r="E203" s="104"/>
      <c r="F203" s="104"/>
      <c r="G203" s="104"/>
      <c r="H203" s="104"/>
      <c r="I203" s="104"/>
      <c r="J203" s="105"/>
      <c r="S203" s="4"/>
    </row>
    <row r="204" spans="2:20" ht="18" customHeight="1" thickBot="1" x14ac:dyDescent="0.35">
      <c r="B204" s="106"/>
      <c r="C204" s="107"/>
      <c r="D204" s="107"/>
      <c r="E204" s="107"/>
      <c r="F204" s="107"/>
      <c r="G204" s="107"/>
      <c r="H204" s="107"/>
      <c r="I204" s="107"/>
      <c r="J204" s="108"/>
      <c r="S204" s="4"/>
    </row>
    <row r="205" spans="2:20" ht="18" customHeight="1" thickBot="1" x14ac:dyDescent="0.35">
      <c r="K205" s="8"/>
    </row>
    <row r="206" spans="2:20" ht="18" customHeight="1" x14ac:dyDescent="0.3">
      <c r="B206" s="74" t="s">
        <v>194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 x14ac:dyDescent="0.35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9" t="s">
        <v>187</v>
      </c>
      <c r="C209" s="109"/>
      <c r="D209" s="109"/>
      <c r="E209" s="109"/>
      <c r="F209" s="109"/>
      <c r="G209" s="109"/>
      <c r="H209" s="109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90" t="s">
        <v>189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2021-08-23T03:41:28Z</dcterms:modified>
</cp:coreProperties>
</file>