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<sst xmlns="http://schemas.openxmlformats.org/spreadsheetml/2006/main" count="692" uniqueCount="337">
  <si>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</si>
  <si>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</si>
  <si>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</si>
  <si>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</si>
  <si>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</si>
  <si>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</si>
  <si>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</si>
  <si>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</si>
  <si>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</si>
  <si>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</si>
  <si>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</si>
  <si>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</si>
  <si>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</si>
  <si>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</si>
  <si>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</si>
  <si>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</si>
  <si>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</si>
  <si>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</si>
  <si>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</si>
  <si>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</si>
  <si>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</si>
  <si>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</si>
  <si>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</si>
  <si>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</si>
  <si>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</si>
  <si>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</si>
  <si>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</si>
  <si>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</si>
  <si>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</si>
  <si>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</si>
  <si>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</si>
  <si>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</si>
  <si>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</si>
  <si>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</si>
  <si>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</si>
  <si>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</si>
  <si>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</si>
  <si>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</si>
  <si>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</si>
  <si>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</si>
  <si>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</si>
  <si>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</si>
  <si>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</si>
  <si>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</si>
  <si>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</si>
  <si>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</si>
  <si>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</si>
  <si>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</si>
  <si>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</si>
  <si>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</si>
  <si>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</si>
  <si>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</si>
  <si>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</si>
  <si>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</si>
  <si>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</si>
  <si>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</si>
  <si>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</si>
  <si>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</si>
  <si>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</si>
  <si>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</si>
  <si>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</si>
  <si>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</si>
  <si>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</si>
  <si>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</si>
  <si>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</si>
  <si>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</si>
  <si>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</si>
  <si>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</si>
  <si>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</si>
  <si>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</si>
  <si>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</si>
  <si>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</si>
  <si>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</si>
  <si>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</si>
  <si>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</si>
  <si>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</si>
  <si>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</si>
  <si>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</si>
  <si>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</si>
  <si>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</si>
  <si>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</si>
  <si>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</si>
  <si>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</si>
  <si>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</si>
  <si>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</si>
  <si>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</si>
  <si>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</si>
  <si>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</si>
  <si>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</si>
  <si>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</si>
  <si>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</si>
  <si>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</si>
  <si>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</si>
  <si>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</si>
  <si>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</si>
  <si>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</si>
  <si>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</si>
  <si>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</si>
  <si>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</si>
  <si>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</si>
  <si>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</si>
  <si>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</si>
  <si>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</si>
  <si>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</si>
  <si>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</si>
  <si>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</si>
  <si>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</si>
  <si>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</si>
  <si>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</si>
  <si>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</si>
  <si>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</si>
  <si>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</si>
  <si>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</si>
  <si>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</si>
  <si>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</si>
  <si>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</si>
  <si>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</si>
  <si>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</si>
  <si>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</si>
  <si>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</si>
  <si>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</si>
  <si>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</si>
  <si>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</si>
  <si>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</si>
  <si>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</si>
  <si>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</si>
  <si>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</si>
  <si>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</si>
  <si>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</si>
  <si>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</si>
  <si>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</si>
  <si>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</si>
  <si>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</si>
  <si>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</si>
  <si>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</si>
  <si>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</si>
  <si>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</si>
  <si>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</si>
  <si>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</si>
  <si>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</si>
  <si>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</si>
  <si>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</si>
  <si>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</si>
  <si>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</si>
  <si>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</si>
  <si>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</si>
  <si>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</si>
  <si>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</si>
  <si>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</si>
  <si>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</si>
  <si>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</si>
  <si>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</si>
  <si>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</si>
  <si>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</si>
  <si>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</si>
  <si>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</si>
  <si>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</si>
  <si>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</si>
  <si>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</si>
  <si>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</si>
  <si>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</si>
  <si>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</si>
  <si>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</si>
  <si>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</si>
  <si>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</si>
  <si>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</si>
  <si>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</si>
  <si>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</si>
  <si>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</si>
  <si>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</si>
  <si>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</si>
  <si>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</si>
  <si>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</si>
  <si>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</si>
  <si>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</si>
  <si>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</si>
  <si>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</si>
  <si>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</si>
  <si>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</si>
  <si>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</si>
  <si>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</si>
  <si>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</si>
  <si>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</si>
  <si>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</si>
  <si>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</si>
  <si>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</si>
  <si>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</si>
  <si>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</si>
  <si>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</si>
  <si>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</si>
  <si>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</si>
  <si>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</si>
  <si>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</si>
  <si>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</si>
  <si>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</si>
  <si>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</si>
  <si>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</si>
  <si>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</si>
  <si>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</si>
  <si>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</si>
  <si>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</si>
  <si>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</si>
  <si>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</si>
  <si>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</si>
  <si>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</si>
  <si>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</si>
  <si>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</si>
  <si>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</si>
  <si>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</si>
  <si>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</si>
  <si>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</si>
  <si>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</si>
  <si>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</si>
  <si>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</si>
  <si>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</si>
  <si>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</si>
  <si>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</si>
  <si>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</si>
  <si>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</si>
  <si>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</si>
  <si>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</si>
  <si>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</si>
  <si>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</si>
  <si>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</si>
  <si>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</si>
  <si>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</si>
  <si>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</si>
  <si>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</si>
  <si>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</si>
  <si>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</si>
  <si>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</si>
  <si>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</si>
  <si>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</si>
  <si>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</si>
  <si>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</si>
  <si>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</si>
  <si>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</si>
  <si>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</si>
  <si>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</si>
  <si>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</si>
  <si>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</si>
  <si>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</si>
  <si>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</si>
  <si>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</si>
  <si>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</si>
  <si>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</si>
  <si>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</si>
  <si>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</si>
  <si>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</si>
  <si>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</si>
  <si>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</si>
  <si>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</si>
  <si>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</si>
  <si>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</si>
  <si>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</si>
  <si>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</si>
  <si>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</si>
  <si>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</si>
  <si>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</si>
  <si>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</si>
  <si>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</si>
  <si>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</si>
  <si>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</si>
  <si>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</si>
  <si>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</si>
  <si>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</si>
  <si>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</si>
  <si>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</si>
  <si>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</si>
  <si>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</si>
  <si>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</si>
  <si>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</si>
  <si>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</si>
  <si>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</si>
  <si>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</si>
  <si>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</si>
  <si>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섭취량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</si>
  <si>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</si>
  <si>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</si>
  <si>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</si>
  <si>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권장섭취량</t>
    <phoneticPr fontId="1" type="noConversion"/>
  </si>
  <si>
    <t>티아민</t>
    <phoneticPr fontId="1" type="noConversion"/>
  </si>
  <si>
    <t>구리(ug/일)</t>
    <phoneticPr fontId="1" type="noConversion"/>
  </si>
  <si>
    <t>적정비율(최대)</t>
    <phoneticPr fontId="1" type="noConversion"/>
  </si>
  <si>
    <t>식이섬유</t>
    <phoneticPr fontId="1" type="noConversion"/>
  </si>
  <si>
    <t>몰리브덴(ug/일)</t>
    <phoneticPr fontId="1" type="noConversion"/>
  </si>
  <si>
    <t>크롬(ug/일)</t>
    <phoneticPr fontId="1" type="noConversion"/>
  </si>
  <si>
    <t>다량영양소</t>
    <phoneticPr fontId="1" type="noConversion"/>
  </si>
  <si>
    <t>열량영양소</t>
    <phoneticPr fontId="1" type="noConversion"/>
  </si>
  <si>
    <t>불포화지방산</t>
    <phoneticPr fontId="1" type="noConversion"/>
  </si>
  <si>
    <t>필요추정량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</si>
  <si>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</si>
  <si>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</si>
  <si>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</si>
  <si>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에너지(kcal)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</si>
  <si>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</si>
  <si>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</si>
  <si>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</si>
  <si>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</si>
  <si>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</si>
  <si>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</si>
  <si>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</si>
  <si>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</si>
  <si>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</si>
  <si>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</si>
  <si>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</si>
  <si>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</si>
  <si>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</si>
  <si>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</si>
  <si>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</si>
  <si>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</si>
  <si>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</si>
  <si>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</si>
  <si>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인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</si>
  <si>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</si>
  <si>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</si>
  <si>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</si>
  <si>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</si>
  <si>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</si>
  <si>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</si>
  <si>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</si>
  <si>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</si>
  <si>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</si>
  <si>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</si>
  <si>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</si>
  <si>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</si>
  <si>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</si>
  <si>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정보</t>
    <phoneticPr fontId="1" type="noConversion"/>
  </si>
  <si>
    <t>출력시각</t>
    <phoneticPr fontId="1" type="noConversion"/>
  </si>
  <si>
    <t>지용성 비타민</t>
    <phoneticPr fontId="1" type="noConversion"/>
  </si>
  <si>
    <t>비타민D</t>
    <phoneticPr fontId="1" type="noConversion"/>
  </si>
  <si>
    <t>다량 무기질</t>
    <phoneticPr fontId="1" type="noConversion"/>
  </si>
  <si>
    <t>M</t>
  </si>
  <si>
    <t>(설문지 : FFQ 95문항 설문지, 사용자 : 강석원, ID : H1900856)</t>
  </si>
  <si>
    <t>2021년 08월 27일 14:42:47</t>
  </si>
  <si>
    <t>H1900856</t>
  </si>
  <si>
    <t>강석원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</si>
</sst>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84.658919999999995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8818984"/>
        <c:axId val="508816632"/>
      </c:barChart>
      <c:catAx>
        <c:axId val="50881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8816632"/>
        <c:crosses val="autoZero"/>
        <c:auto val="1"/>
        <c:lblAlgn val="ctr"/>
        <c:lblOffset val="100"/>
        <c:noMultiLvlLbl val="0"/>
      </c:catAx>
      <c:valAx>
        <c:axId val="508816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881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32.716810000000002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8821728"/>
        <c:axId val="508822120"/>
      </c:barChart>
      <c:catAx>
        <c:axId val="508821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8822120"/>
        <c:crosses val="autoZero"/>
        <c:auto val="1"/>
        <c:lblAlgn val="ctr"/>
        <c:lblOffset val="100"/>
        <c:noMultiLvlLbl val="0"/>
      </c:catAx>
      <c:valAx>
        <c:axId val="5088221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882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3.6609824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6818336"/>
        <c:axId val="506817160"/>
      </c:barChart>
      <c:catAx>
        <c:axId val="506818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817160"/>
        <c:crosses val="autoZero"/>
        <c:auto val="1"/>
        <c:lblAlgn val="ctr"/>
        <c:lblOffset val="100"/>
        <c:noMultiLvlLbl val="0"/>
      </c:catAx>
      <c:valAx>
        <c:axId val="506817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681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409.32190000000003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48112"/>
        <c:axId val="563652032"/>
      </c:barChart>
      <c:catAx>
        <c:axId val="56364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52032"/>
        <c:crosses val="autoZero"/>
        <c:auto val="1"/>
        <c:lblAlgn val="ctr"/>
        <c:lblOffset val="100"/>
        <c:noMultiLvlLbl val="0"/>
      </c:catAx>
      <c:valAx>
        <c:axId val="563652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48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1.7818092999999999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51640"/>
        <c:axId val="563650072"/>
      </c:barChart>
      <c:catAx>
        <c:axId val="563651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50072"/>
        <c:crosses val="autoZero"/>
        <c:auto val="1"/>
        <c:lblAlgn val="ctr"/>
        <c:lblOffset val="100"/>
        <c:noMultiLvlLbl val="0"/>
      </c:catAx>
      <c:valAx>
        <c:axId val="563650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51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22.308754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48504"/>
        <c:axId val="563650464"/>
      </c:barChart>
      <c:catAx>
        <c:axId val="56364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50464"/>
        <c:crosses val="autoZero"/>
        <c:auto val="1"/>
        <c:lblAlgn val="ctr"/>
        <c:lblOffset val="100"/>
        <c:noMultiLvlLbl val="0"/>
      </c:catAx>
      <c:valAx>
        <c:axId val="563650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48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2.9468779999999999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52816"/>
        <c:axId val="563649680"/>
      </c:barChart>
      <c:catAx>
        <c:axId val="563652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49680"/>
        <c:crosses val="autoZero"/>
        <c:auto val="1"/>
        <c:lblAlgn val="ctr"/>
        <c:lblOffset val="100"/>
        <c:noMultiLvlLbl val="0"/>
      </c:catAx>
      <c:valAx>
        <c:axId val="563649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5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809.32776000000001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53992"/>
        <c:axId val="563653600"/>
      </c:barChart>
      <c:catAx>
        <c:axId val="563653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53600"/>
        <c:crosses val="autoZero"/>
        <c:auto val="1"/>
        <c:lblAlgn val="ctr"/>
        <c:lblOffset val="100"/>
        <c:noMultiLvlLbl val="0"/>
      </c:catAx>
      <c:valAx>
        <c:axId val="563653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53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12.191278000000001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47328"/>
        <c:axId val="563647720"/>
      </c:barChart>
      <c:catAx>
        <c:axId val="563647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47720"/>
        <c:crosses val="autoZero"/>
        <c:auto val="1"/>
        <c:lblAlgn val="ctr"/>
        <c:lblOffset val="100"/>
        <c:noMultiLvlLbl val="0"/>
      </c:catAx>
      <c:valAx>
        <c:axId val="563647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4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2.5234025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650856"/>
        <c:axId val="563652424"/>
      </c:barChart>
      <c:catAx>
        <c:axId val="563650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52424"/>
        <c:crosses val="autoZero"/>
        <c:auto val="1"/>
        <c:lblAlgn val="ctr"/>
        <c:lblOffset val="100"/>
        <c:noMultiLvlLbl val="0"/>
      </c:catAx>
      <c:valAx>
        <c:axId val="563652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650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0.73077583000000002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3873120"/>
        <c:axId val="506819120"/>
      </c:barChart>
      <c:catAx>
        <c:axId val="21387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6819120"/>
        <c:crosses val="autoZero"/>
        <c:auto val="1"/>
        <c:lblAlgn val="ctr"/>
        <c:lblOffset val="100"/>
        <c:noMultiLvlLbl val="0"/>
      </c:catAx>
      <c:valAx>
        <c:axId val="506819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387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1391.7860000000001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0896"/>
        <c:axId val="562549720"/>
      </c:barChart>
      <c:catAx>
        <c:axId val="562550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49720"/>
        <c:crosses val="autoZero"/>
        <c:auto val="1"/>
        <c:lblAlgn val="ctr"/>
        <c:lblOffset val="100"/>
        <c:noMultiLvlLbl val="0"/>
      </c:catAx>
      <c:valAx>
        <c:axId val="562549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0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3845.3442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48544"/>
        <c:axId val="562550112"/>
      </c:barChart>
      <c:catAx>
        <c:axId val="56254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50112"/>
        <c:crosses val="autoZero"/>
        <c:auto val="1"/>
        <c:lblAlgn val="ctr"/>
        <c:lblOffset val="100"/>
        <c:noMultiLvlLbl val="0"/>
      </c:catAx>
      <c:valAx>
        <c:axId val="56255011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4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133.72166000000001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5600"/>
        <c:axId val="562555208"/>
      </c:barChart>
      <c:catAx>
        <c:axId val="562555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55208"/>
        <c:crosses val="autoZero"/>
        <c:auto val="1"/>
        <c:lblAlgn val="ctr"/>
        <c:lblOffset val="100"/>
        <c:noMultiLvlLbl val="0"/>
      </c:catAx>
      <c:valAx>
        <c:axId val="5625552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5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178.86813000000001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1680"/>
        <c:axId val="562548152"/>
      </c:barChart>
      <c:catAx>
        <c:axId val="562551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48152"/>
        <c:crosses val="autoZero"/>
        <c:auto val="1"/>
        <c:lblAlgn val="ctr"/>
        <c:lblOffset val="100"/>
        <c:noMultiLvlLbl val="0"/>
      </c:catAx>
      <c:valAx>
        <c:axId val="562548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13.448627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4424"/>
        <c:axId val="562552072"/>
      </c:barChart>
      <c:catAx>
        <c:axId val="562554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52072"/>
        <c:crosses val="autoZero"/>
        <c:auto val="1"/>
        <c:lblAlgn val="ctr"/>
        <c:lblOffset val="100"/>
        <c:noMultiLvlLbl val="0"/>
      </c:catAx>
      <c:valAx>
        <c:axId val="5625520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4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769.79065000000003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3248"/>
        <c:axId val="562552856"/>
      </c:barChart>
      <c:catAx>
        <c:axId val="562553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52856"/>
        <c:crosses val="autoZero"/>
        <c:auto val="1"/>
        <c:lblAlgn val="ctr"/>
        <c:lblOffset val="100"/>
        <c:noMultiLvlLbl val="0"/>
      </c:catAx>
      <c:valAx>
        <c:axId val="56255285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3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0.32920485999999999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553640"/>
        <c:axId val="510042504"/>
      </c:barChart>
      <c:catAx>
        <c:axId val="562553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2504"/>
        <c:crosses val="autoZero"/>
        <c:auto val="1"/>
        <c:lblAlgn val="ctr"/>
        <c:lblOffset val="100"/>
        <c:noMultiLvlLbl val="0"/>
      </c:catAx>
      <c:valAx>
        <c:axId val="510042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553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3.1236733999999999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38584"/>
        <c:axId val="510043680"/>
      </c:barChart>
      <c:catAx>
        <c:axId val="510038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3680"/>
        <c:crosses val="autoZero"/>
        <c:auto val="1"/>
        <c:lblAlgn val="ctr"/>
        <c:lblOffset val="100"/>
        <c:noMultiLvlLbl val="0"/>
      </c:catAx>
      <c:valAx>
        <c:axId val="5100436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38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703.80759999999998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42896"/>
        <c:axId val="510044464"/>
      </c:barChart>
      <c:catAx>
        <c:axId val="510042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4464"/>
        <c:crosses val="autoZero"/>
        <c:auto val="1"/>
        <c:lblAlgn val="ctr"/>
        <c:lblOffset val="100"/>
        <c:noMultiLvlLbl val="0"/>
      </c:catAx>
      <c:valAx>
        <c:axId val="510044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42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95.197649999999996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39760"/>
        <c:axId val="510043288"/>
      </c:barChart>
      <c:catAx>
        <c:axId val="51003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3288"/>
        <c:crosses val="autoZero"/>
        <c:auto val="1"/>
        <c:lblAlgn val="ctr"/>
        <c:lblOffset val="100"/>
        <c:noMultiLvlLbl val="0"/>
      </c:catAx>
      <c:valAx>
        <c:axId val="510043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39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9.0009999999999994</c:v>
                </c:pt>
                <c:pt idx="1">
                  <c:v>13.343999999999999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0040152"/>
        <c:axId val="510044072"/>
      </c:barChart>
      <c:catAx>
        <c:axId val="510040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4072"/>
        <c:crosses val="autoZero"/>
        <c:auto val="1"/>
        <c:lblAlgn val="ctr"/>
        <c:lblOffset val="100"/>
        <c:noMultiLvlLbl val="0"/>
      </c:catAx>
      <c:valAx>
        <c:axId val="510044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40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13.276134000000001</c:v>
                </c:pt>
                <c:pt idx="1">
                  <c:v>16.389267</c:v>
                </c:pt>
                <c:pt idx="2">
                  <c:v>14.911458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813.97455000000002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41328"/>
        <c:axId val="510042112"/>
      </c:barChart>
      <c:catAx>
        <c:axId val="510041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42112"/>
        <c:crosses val="autoZero"/>
        <c:auto val="1"/>
        <c:lblAlgn val="ctr"/>
        <c:lblOffset val="100"/>
        <c:noMultiLvlLbl val="0"/>
      </c:catAx>
      <c:valAx>
        <c:axId val="510042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41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21.127569999999999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0045248"/>
        <c:axId val="510038192"/>
      </c:barChart>
      <c:catAx>
        <c:axId val="51004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038192"/>
        <c:crosses val="autoZero"/>
        <c:auto val="1"/>
        <c:lblAlgn val="ctr"/>
        <c:lblOffset val="100"/>
        <c:noMultiLvlLbl val="0"/>
      </c:catAx>
      <c:valAx>
        <c:axId val="5100381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004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66.051000000000002</c:v>
                </c:pt>
                <c:pt idx="1">
                  <c:v>11.754</c:v>
                </c:pt>
                <c:pt idx="2">
                  <c:v>22.193999999999999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4134656"/>
        <c:axId val="564135048"/>
      </c:barChart>
      <c:catAx>
        <c:axId val="564134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5048"/>
        <c:crosses val="autoZero"/>
        <c:auto val="1"/>
        <c:lblAlgn val="ctr"/>
        <c:lblOffset val="100"/>
        <c:noMultiLvlLbl val="0"/>
      </c:catAx>
      <c:valAx>
        <c:axId val="564135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4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2257.9956000000002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4264"/>
        <c:axId val="564137792"/>
      </c:barChart>
      <c:catAx>
        <c:axId val="564134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7792"/>
        <c:crosses val="autoZero"/>
        <c:auto val="1"/>
        <c:lblAlgn val="ctr"/>
        <c:lblOffset val="100"/>
        <c:noMultiLvlLbl val="0"/>
      </c:catAx>
      <c:valAx>
        <c:axId val="5641377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4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133.05289999999999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3480"/>
        <c:axId val="564136616"/>
      </c:barChart>
      <c:catAx>
        <c:axId val="564133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6616"/>
        <c:crosses val="autoZero"/>
        <c:auto val="1"/>
        <c:lblAlgn val="ctr"/>
        <c:lblOffset val="100"/>
        <c:noMultiLvlLbl val="0"/>
      </c:catAx>
      <c:valAx>
        <c:axId val="5641366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3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720.02215999999999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5832"/>
        <c:axId val="564133872"/>
      </c:barChart>
      <c:catAx>
        <c:axId val="564135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3872"/>
        <c:crosses val="autoZero"/>
        <c:auto val="1"/>
        <c:lblAlgn val="ctr"/>
        <c:lblOffset val="100"/>
        <c:noMultiLvlLbl val="0"/>
      </c:catAx>
      <c:valAx>
        <c:axId val="564133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5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9795.0259999999998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8184"/>
        <c:axId val="564138968"/>
      </c:barChart>
      <c:catAx>
        <c:axId val="564138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8968"/>
        <c:crosses val="autoZero"/>
        <c:auto val="1"/>
        <c:lblAlgn val="ctr"/>
        <c:lblOffset val="100"/>
        <c:noMultiLvlLbl val="0"/>
      </c:catAx>
      <c:valAx>
        <c:axId val="564138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8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21.979351000000001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7008"/>
        <c:axId val="564139360"/>
      </c:barChart>
      <c:catAx>
        <c:axId val="56413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139360"/>
        <c:crosses val="autoZero"/>
        <c:auto val="1"/>
        <c:lblAlgn val="ctr"/>
        <c:lblOffset val="100"/>
        <c:noMultiLvlLbl val="0"/>
      </c:catAx>
      <c:valAx>
        <c:axId val="564139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2.9468779999999999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4139752"/>
        <c:axId val="564439056"/>
      </c:barChart>
      <c:catAx>
        <c:axId val="564139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4439056"/>
        <c:crosses val="autoZero"/>
        <c:auto val="1"/>
        <c:lblAlgn val="ctr"/>
        <c:lblOffset val="100"/>
        <c:noMultiLvlLbl val="0"/>
      </c:catAx>
      <c:valAx>
        <c:axId val="564439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4139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J66" sqref="J66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강석원, ID : H1900856)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27일 14:42:47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1" t="s">
        <v>55</v>
      </c>
      <c r="B4" s="62"/>
      <c r="C4" s="63"/>
      <c r="D4" s="55"/>
      <c r="E4" s="61" t="s">
        <v>197</v>
      </c>
      <c r="F4" s="62"/>
      <c r="G4" s="62"/>
      <c r="H4" s="63"/>
      <c r="I4" s="55"/>
      <c r="J4" s="61" t="s">
        <v>198</v>
      </c>
      <c r="K4" s="62"/>
      <c r="L4" s="63"/>
      <c r="M4" s="55"/>
      <c r="N4" s="61" t="s">
        <v>199</v>
      </c>
      <c r="O4" s="62"/>
      <c r="P4" s="62"/>
      <c r="Q4" s="62"/>
      <c r="R4" s="62"/>
      <c r="S4" s="63"/>
      <c r="T4" s="55"/>
      <c r="U4" s="61" t="s">
        <v>200</v>
      </c>
      <c r="V4" s="62"/>
      <c r="W4" s="62"/>
      <c r="X4" s="62"/>
      <c r="Y4" s="62"/>
      <c r="Z4" s="63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2400</v>
      </c>
      <c r="C6" s="59">
        <f>'DRIs DATA 입력'!C6</f>
        <v>2257.9956000000002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84.658919999999995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32.716810000000002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66.051000000000002</v>
      </c>
      <c r="G8" s="59">
        <f>'DRIs DATA 입력'!G8</f>
        <v>11.754</v>
      </c>
      <c r="H8" s="59">
        <f>'DRIs DATA 입력'!H8</f>
        <v>22.193999999999999</v>
      </c>
      <c r="I8" s="55"/>
      <c r="J8" s="59" t="s">
        <v>215</v>
      </c>
      <c r="K8" s="59">
        <f>'DRIs DATA 입력'!K8</f>
        <v>9.0009999999999994</v>
      </c>
      <c r="L8" s="59">
        <f>'DRIs DATA 입력'!L8</f>
        <v>13.343999999999999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4" t="s">
        <v>216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1" t="s">
        <v>217</v>
      </c>
      <c r="B14" s="62"/>
      <c r="C14" s="62"/>
      <c r="D14" s="62"/>
      <c r="E14" s="62"/>
      <c r="F14" s="63"/>
      <c r="G14" s="55"/>
      <c r="H14" s="61" t="s">
        <v>218</v>
      </c>
      <c r="I14" s="62"/>
      <c r="J14" s="62"/>
      <c r="K14" s="62"/>
      <c r="L14" s="62"/>
      <c r="M14" s="63"/>
      <c r="N14" s="55"/>
      <c r="O14" s="61" t="s">
        <v>219</v>
      </c>
      <c r="P14" s="62"/>
      <c r="Q14" s="62"/>
      <c r="R14" s="62"/>
      <c r="S14" s="62"/>
      <c r="T14" s="63"/>
      <c r="U14" s="55"/>
      <c r="V14" s="61" t="s">
        <v>220</v>
      </c>
      <c r="W14" s="62"/>
      <c r="X14" s="62"/>
      <c r="Y14" s="62"/>
      <c r="Z14" s="62"/>
      <c r="AA14" s="63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813.97455000000002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21.127569999999999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3.6609824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409.32190000000003</v>
      </c>
    </row>
    <row r="23" spans="1:62" x14ac:dyDescent="0.3">
      <c r="A23" s="64" t="s">
        <v>222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1" t="s">
        <v>223</v>
      </c>
      <c r="B24" s="62"/>
      <c r="C24" s="62"/>
      <c r="D24" s="62"/>
      <c r="E24" s="62"/>
      <c r="F24" s="63"/>
      <c r="G24" s="55"/>
      <c r="H24" s="61" t="s">
        <v>224</v>
      </c>
      <c r="I24" s="62"/>
      <c r="J24" s="62"/>
      <c r="K24" s="62"/>
      <c r="L24" s="62"/>
      <c r="M24" s="63"/>
      <c r="N24" s="55"/>
      <c r="O24" s="61" t="s">
        <v>225</v>
      </c>
      <c r="P24" s="62"/>
      <c r="Q24" s="62"/>
      <c r="R24" s="62"/>
      <c r="S24" s="62"/>
      <c r="T24" s="63"/>
      <c r="U24" s="55"/>
      <c r="V24" s="61" t="s">
        <v>226</v>
      </c>
      <c r="W24" s="62"/>
      <c r="X24" s="62"/>
      <c r="Y24" s="62"/>
      <c r="Z24" s="62"/>
      <c r="AA24" s="63"/>
      <c r="AB24" s="55"/>
      <c r="AC24" s="61" t="s">
        <v>227</v>
      </c>
      <c r="AD24" s="62"/>
      <c r="AE24" s="62"/>
      <c r="AF24" s="62"/>
      <c r="AG24" s="62"/>
      <c r="AH24" s="63"/>
      <c r="AI24" s="55"/>
      <c r="AJ24" s="61" t="s">
        <v>228</v>
      </c>
      <c r="AK24" s="62"/>
      <c r="AL24" s="62"/>
      <c r="AM24" s="62"/>
      <c r="AN24" s="62"/>
      <c r="AO24" s="63"/>
      <c r="AP24" s="55"/>
      <c r="AQ24" s="61" t="s">
        <v>229</v>
      </c>
      <c r="AR24" s="62"/>
      <c r="AS24" s="62"/>
      <c r="AT24" s="62"/>
      <c r="AU24" s="62"/>
      <c r="AV24" s="63"/>
      <c r="AW24" s="55"/>
      <c r="AX24" s="61" t="s">
        <v>230</v>
      </c>
      <c r="AY24" s="62"/>
      <c r="AZ24" s="62"/>
      <c r="BA24" s="62"/>
      <c r="BB24" s="62"/>
      <c r="BC24" s="63"/>
      <c r="BD24" s="55"/>
      <c r="BE24" s="61" t="s">
        <v>231</v>
      </c>
      <c r="BF24" s="62"/>
      <c r="BG24" s="62"/>
      <c r="BH24" s="62"/>
      <c r="BI24" s="62"/>
      <c r="BJ24" s="63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133.05289999999999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2.1270204000000001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1.7818092999999999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22.308754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2.9468779999999999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809.32776000000001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12.191278000000001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2.5234025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0.73077583000000002</v>
      </c>
    </row>
    <row r="33" spans="1:68" x14ac:dyDescent="0.3">
      <c r="A33" s="64" t="s">
        <v>233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1" t="s">
        <v>234</v>
      </c>
      <c r="B34" s="62"/>
      <c r="C34" s="62"/>
      <c r="D34" s="62"/>
      <c r="E34" s="62"/>
      <c r="F34" s="63"/>
      <c r="G34" s="55"/>
      <c r="H34" s="61" t="s">
        <v>235</v>
      </c>
      <c r="I34" s="62"/>
      <c r="J34" s="62"/>
      <c r="K34" s="62"/>
      <c r="L34" s="62"/>
      <c r="M34" s="63"/>
      <c r="N34" s="55"/>
      <c r="O34" s="61" t="s">
        <v>236</v>
      </c>
      <c r="P34" s="62"/>
      <c r="Q34" s="62"/>
      <c r="R34" s="62"/>
      <c r="S34" s="62"/>
      <c r="T34" s="63"/>
      <c r="U34" s="55"/>
      <c r="V34" s="61" t="s">
        <v>237</v>
      </c>
      <c r="W34" s="62"/>
      <c r="X34" s="62"/>
      <c r="Y34" s="62"/>
      <c r="Z34" s="62"/>
      <c r="AA34" s="63"/>
      <c r="AB34" s="55"/>
      <c r="AC34" s="61" t="s">
        <v>238</v>
      </c>
      <c r="AD34" s="62"/>
      <c r="AE34" s="62"/>
      <c r="AF34" s="62"/>
      <c r="AG34" s="62"/>
      <c r="AH34" s="63"/>
      <c r="AI34" s="55"/>
      <c r="AJ34" s="61" t="s">
        <v>239</v>
      </c>
      <c r="AK34" s="62"/>
      <c r="AL34" s="62"/>
      <c r="AM34" s="62"/>
      <c r="AN34" s="62"/>
      <c r="AO34" s="63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720.02215999999999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1391.7860000000001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9795.0259999999998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3845.3442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133.72166000000001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178.86813000000001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4" t="s">
        <v>240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55"/>
    </row>
    <row r="44" spans="1:68" x14ac:dyDescent="0.3">
      <c r="A44" s="61" t="s">
        <v>241</v>
      </c>
      <c r="B44" s="62"/>
      <c r="C44" s="62"/>
      <c r="D44" s="62"/>
      <c r="E44" s="62"/>
      <c r="F44" s="63"/>
      <c r="G44" s="55"/>
      <c r="H44" s="61" t="s">
        <v>242</v>
      </c>
      <c r="I44" s="62"/>
      <c r="J44" s="62"/>
      <c r="K44" s="62"/>
      <c r="L44" s="62"/>
      <c r="M44" s="63"/>
      <c r="N44" s="55"/>
      <c r="O44" s="61" t="s">
        <v>243</v>
      </c>
      <c r="P44" s="62"/>
      <c r="Q44" s="62"/>
      <c r="R44" s="62"/>
      <c r="S44" s="62"/>
      <c r="T44" s="63"/>
      <c r="U44" s="55"/>
      <c r="V44" s="61" t="s">
        <v>244</v>
      </c>
      <c r="W44" s="62"/>
      <c r="X44" s="62"/>
      <c r="Y44" s="62"/>
      <c r="Z44" s="62"/>
      <c r="AA44" s="63"/>
      <c r="AB44" s="55"/>
      <c r="AC44" s="61" t="s">
        <v>245</v>
      </c>
      <c r="AD44" s="62"/>
      <c r="AE44" s="62"/>
      <c r="AF44" s="62"/>
      <c r="AG44" s="62"/>
      <c r="AH44" s="63"/>
      <c r="AI44" s="55"/>
      <c r="AJ44" s="61" t="s">
        <v>246</v>
      </c>
      <c r="AK44" s="62"/>
      <c r="AL44" s="62"/>
      <c r="AM44" s="62"/>
      <c r="AN44" s="62"/>
      <c r="AO44" s="63"/>
      <c r="AP44" s="55"/>
      <c r="AQ44" s="61" t="s">
        <v>247</v>
      </c>
      <c r="AR44" s="62"/>
      <c r="AS44" s="62"/>
      <c r="AT44" s="62"/>
      <c r="AU44" s="62"/>
      <c r="AV44" s="63"/>
      <c r="AW44" s="55"/>
      <c r="AX44" s="61" t="s">
        <v>248</v>
      </c>
      <c r="AY44" s="62"/>
      <c r="AZ44" s="62"/>
      <c r="BA44" s="62"/>
      <c r="BB44" s="62"/>
      <c r="BC44" s="63"/>
      <c r="BD44" s="55"/>
      <c r="BE44" s="61" t="s">
        <v>249</v>
      </c>
      <c r="BF44" s="62"/>
      <c r="BG44" s="62"/>
      <c r="BH44" s="62"/>
      <c r="BI44" s="62"/>
      <c r="BJ44" s="63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21.979351000000001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13.448627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769.79065000000003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0.32920485999999999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3.1236733999999999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703.80759999999998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95.197649999999996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K61" sqref="K60:K61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2" customHeight="1" x14ac:dyDescent="0.3">
      <c r="A1" s="56" t="s">
        <v>327</v>
      </c>
      <c r="B1" s="55" t="s">
        <v>333</v>
      </c>
      <c r="G1" s="56" t="s">
        <v>328</v>
      </c>
      <c r="H1" s="55" t="s">
        <v>334</v>
      </c>
    </row>
    <row r="3" spans="1:27" x14ac:dyDescent="0.3">
      <c r="A3" s="65" t="s">
        <v>287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294</v>
      </c>
      <c r="B4" s="66"/>
      <c r="C4" s="66"/>
      <c r="E4" s="61" t="s">
        <v>288</v>
      </c>
      <c r="F4" s="62"/>
      <c r="G4" s="62"/>
      <c r="H4" s="63"/>
      <c r="J4" s="61" t="s">
        <v>289</v>
      </c>
      <c r="K4" s="62"/>
      <c r="L4" s="63"/>
      <c r="N4" s="66" t="s">
        <v>45</v>
      </c>
      <c r="O4" s="66"/>
      <c r="P4" s="66"/>
      <c r="Q4" s="66"/>
      <c r="R4" s="66"/>
      <c r="S4" s="66"/>
      <c r="U4" s="66" t="s">
        <v>284</v>
      </c>
      <c r="V4" s="66"/>
      <c r="W4" s="66"/>
      <c r="X4" s="66"/>
      <c r="Y4" s="66"/>
      <c r="Z4" s="66"/>
    </row>
    <row r="5" spans="1:27" x14ac:dyDescent="0.3">
      <c r="A5" s="60"/>
      <c r="B5" s="60" t="s">
        <v>290</v>
      </c>
      <c r="C5" s="60" t="s">
        <v>276</v>
      </c>
      <c r="E5" s="60"/>
      <c r="F5" s="60" t="s">
        <v>49</v>
      </c>
      <c r="G5" s="60" t="s">
        <v>291</v>
      </c>
      <c r="H5" s="60" t="s">
        <v>45</v>
      </c>
      <c r="J5" s="60"/>
      <c r="K5" s="60" t="s">
        <v>292</v>
      </c>
      <c r="L5" s="60" t="s">
        <v>293</v>
      </c>
      <c r="N5" s="60"/>
      <c r="O5" s="60" t="s">
        <v>277</v>
      </c>
      <c r="P5" s="60" t="s">
        <v>280</v>
      </c>
      <c r="Q5" s="60" t="s">
        <v>278</v>
      </c>
      <c r="R5" s="60" t="s">
        <v>279</v>
      </c>
      <c r="S5" s="60" t="s">
        <v>276</v>
      </c>
      <c r="U5" s="60"/>
      <c r="V5" s="60" t="s">
        <v>277</v>
      </c>
      <c r="W5" s="60" t="s">
        <v>280</v>
      </c>
      <c r="X5" s="60" t="s">
        <v>278</v>
      </c>
      <c r="Y5" s="60" t="s">
        <v>279</v>
      </c>
      <c r="Z5" s="60" t="s">
        <v>276</v>
      </c>
    </row>
    <row r="6" spans="1:27" x14ac:dyDescent="0.3">
      <c r="A6" s="60" t="s">
        <v>294</v>
      </c>
      <c r="B6" s="60">
        <v>2400</v>
      </c>
      <c r="C6" s="60">
        <v>2257.9956000000002</v>
      </c>
      <c r="E6" s="60" t="s">
        <v>295</v>
      </c>
      <c r="F6" s="60">
        <v>55</v>
      </c>
      <c r="G6" s="60">
        <v>15</v>
      </c>
      <c r="H6" s="60">
        <v>7</v>
      </c>
      <c r="J6" s="60" t="s">
        <v>295</v>
      </c>
      <c r="K6" s="60">
        <v>0.1</v>
      </c>
      <c r="L6" s="60">
        <v>4</v>
      </c>
      <c r="N6" s="60" t="s">
        <v>296</v>
      </c>
      <c r="O6" s="60">
        <v>50</v>
      </c>
      <c r="P6" s="60">
        <v>60</v>
      </c>
      <c r="Q6" s="60">
        <v>0</v>
      </c>
      <c r="R6" s="60">
        <v>0</v>
      </c>
      <c r="S6" s="60">
        <v>84.658919999999995</v>
      </c>
      <c r="U6" s="60" t="s">
        <v>297</v>
      </c>
      <c r="V6" s="60">
        <v>0</v>
      </c>
      <c r="W6" s="60">
        <v>0</v>
      </c>
      <c r="X6" s="60">
        <v>25</v>
      </c>
      <c r="Y6" s="60">
        <v>0</v>
      </c>
      <c r="Z6" s="60">
        <v>32.716810000000002</v>
      </c>
    </row>
    <row r="7" spans="1:27" x14ac:dyDescent="0.3">
      <c r="E7" s="60" t="s">
        <v>283</v>
      </c>
      <c r="F7" s="60">
        <v>65</v>
      </c>
      <c r="G7" s="60">
        <v>30</v>
      </c>
      <c r="H7" s="60">
        <v>20</v>
      </c>
      <c r="J7" s="60" t="s">
        <v>283</v>
      </c>
      <c r="K7" s="60">
        <v>1</v>
      </c>
      <c r="L7" s="60">
        <v>10</v>
      </c>
    </row>
    <row r="8" spans="1:27" x14ac:dyDescent="0.3">
      <c r="E8" s="60" t="s">
        <v>298</v>
      </c>
      <c r="F8" s="60">
        <v>66.051000000000002</v>
      </c>
      <c r="G8" s="60">
        <v>11.754</v>
      </c>
      <c r="H8" s="60">
        <v>22.193999999999999</v>
      </c>
      <c r="J8" s="60" t="s">
        <v>298</v>
      </c>
      <c r="K8" s="60">
        <v>9.0009999999999994</v>
      </c>
      <c r="L8" s="60">
        <v>13.343999999999999</v>
      </c>
    </row>
    <row r="13" spans="1:27" x14ac:dyDescent="0.3">
      <c r="A13" s="64" t="s">
        <v>329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6" t="s">
        <v>299</v>
      </c>
      <c r="B14" s="66"/>
      <c r="C14" s="66"/>
      <c r="D14" s="66"/>
      <c r="E14" s="66"/>
      <c r="F14" s="66"/>
      <c r="H14" s="66" t="s">
        <v>300</v>
      </c>
      <c r="I14" s="66"/>
      <c r="J14" s="66"/>
      <c r="K14" s="66"/>
      <c r="L14" s="66"/>
      <c r="M14" s="66"/>
      <c r="O14" s="66" t="s">
        <v>330</v>
      </c>
      <c r="P14" s="66"/>
      <c r="Q14" s="66"/>
      <c r="R14" s="66"/>
      <c r="S14" s="66"/>
      <c r="T14" s="66"/>
      <c r="V14" s="66" t="s">
        <v>301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277</v>
      </c>
      <c r="C15" s="60" t="s">
        <v>280</v>
      </c>
      <c r="D15" s="60" t="s">
        <v>278</v>
      </c>
      <c r="E15" s="60" t="s">
        <v>279</v>
      </c>
      <c r="F15" s="60" t="s">
        <v>276</v>
      </c>
      <c r="H15" s="60"/>
      <c r="I15" s="60" t="s">
        <v>277</v>
      </c>
      <c r="J15" s="60" t="s">
        <v>280</v>
      </c>
      <c r="K15" s="60" t="s">
        <v>278</v>
      </c>
      <c r="L15" s="60" t="s">
        <v>279</v>
      </c>
      <c r="M15" s="60" t="s">
        <v>276</v>
      </c>
      <c r="O15" s="60"/>
      <c r="P15" s="60" t="s">
        <v>277</v>
      </c>
      <c r="Q15" s="60" t="s">
        <v>280</v>
      </c>
      <c r="R15" s="60" t="s">
        <v>278</v>
      </c>
      <c r="S15" s="60" t="s">
        <v>279</v>
      </c>
      <c r="T15" s="60" t="s">
        <v>276</v>
      </c>
      <c r="V15" s="60"/>
      <c r="W15" s="60" t="s">
        <v>277</v>
      </c>
      <c r="X15" s="60" t="s">
        <v>280</v>
      </c>
      <c r="Y15" s="60" t="s">
        <v>278</v>
      </c>
      <c r="Z15" s="60" t="s">
        <v>279</v>
      </c>
      <c r="AA15" s="60" t="s">
        <v>276</v>
      </c>
    </row>
    <row r="16" spans="1:27" x14ac:dyDescent="0.3">
      <c r="A16" s="60" t="s">
        <v>302</v>
      </c>
      <c r="B16" s="60">
        <v>550</v>
      </c>
      <c r="C16" s="60">
        <v>750</v>
      </c>
      <c r="D16" s="60">
        <v>0</v>
      </c>
      <c r="E16" s="60">
        <v>3000</v>
      </c>
      <c r="F16" s="60">
        <v>813.97455000000002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21.127569999999999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3.6609824</v>
      </c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v>409.32190000000003</v>
      </c>
    </row>
    <row r="23" spans="1:62" x14ac:dyDescent="0.3">
      <c r="A23" s="64" t="s">
        <v>303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6" t="s">
        <v>304</v>
      </c>
      <c r="B24" s="66"/>
      <c r="C24" s="66"/>
      <c r="D24" s="66"/>
      <c r="E24" s="66"/>
      <c r="F24" s="66"/>
      <c r="H24" s="66" t="s">
        <v>281</v>
      </c>
      <c r="I24" s="66"/>
      <c r="J24" s="66"/>
      <c r="K24" s="66"/>
      <c r="L24" s="66"/>
      <c r="M24" s="66"/>
      <c r="O24" s="66" t="s">
        <v>305</v>
      </c>
      <c r="P24" s="66"/>
      <c r="Q24" s="66"/>
      <c r="R24" s="66"/>
      <c r="S24" s="66"/>
      <c r="T24" s="66"/>
      <c r="V24" s="66" t="s">
        <v>306</v>
      </c>
      <c r="W24" s="66"/>
      <c r="X24" s="66"/>
      <c r="Y24" s="66"/>
      <c r="Z24" s="66"/>
      <c r="AA24" s="66"/>
      <c r="AC24" s="66" t="s">
        <v>307</v>
      </c>
      <c r="AD24" s="66"/>
      <c r="AE24" s="66"/>
      <c r="AF24" s="66"/>
      <c r="AG24" s="66"/>
      <c r="AH24" s="66"/>
      <c r="AJ24" s="66" t="s">
        <v>308</v>
      </c>
      <c r="AK24" s="66"/>
      <c r="AL24" s="66"/>
      <c r="AM24" s="66"/>
      <c r="AN24" s="66"/>
      <c r="AO24" s="66"/>
      <c r="AQ24" s="66" t="s">
        <v>309</v>
      </c>
      <c r="AR24" s="66"/>
      <c r="AS24" s="66"/>
      <c r="AT24" s="66"/>
      <c r="AU24" s="66"/>
      <c r="AV24" s="66"/>
      <c r="AX24" s="66" t="s">
        <v>310</v>
      </c>
      <c r="AY24" s="66"/>
      <c r="AZ24" s="66"/>
      <c r="BA24" s="66"/>
      <c r="BB24" s="66"/>
      <c r="BC24" s="66"/>
      <c r="BE24" s="66" t="s">
        <v>311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277</v>
      </c>
      <c r="C25" s="60" t="s">
        <v>280</v>
      </c>
      <c r="D25" s="60" t="s">
        <v>278</v>
      </c>
      <c r="E25" s="60" t="s">
        <v>279</v>
      </c>
      <c r="F25" s="60" t="s">
        <v>276</v>
      </c>
      <c r="H25" s="60"/>
      <c r="I25" s="60" t="s">
        <v>277</v>
      </c>
      <c r="J25" s="60" t="s">
        <v>280</v>
      </c>
      <c r="K25" s="60" t="s">
        <v>278</v>
      </c>
      <c r="L25" s="60" t="s">
        <v>279</v>
      </c>
      <c r="M25" s="60" t="s">
        <v>276</v>
      </c>
      <c r="O25" s="60"/>
      <c r="P25" s="60" t="s">
        <v>277</v>
      </c>
      <c r="Q25" s="60" t="s">
        <v>280</v>
      </c>
      <c r="R25" s="60" t="s">
        <v>278</v>
      </c>
      <c r="S25" s="60" t="s">
        <v>279</v>
      </c>
      <c r="T25" s="60" t="s">
        <v>276</v>
      </c>
      <c r="V25" s="60"/>
      <c r="W25" s="60" t="s">
        <v>277</v>
      </c>
      <c r="X25" s="60" t="s">
        <v>280</v>
      </c>
      <c r="Y25" s="60" t="s">
        <v>278</v>
      </c>
      <c r="Z25" s="60" t="s">
        <v>279</v>
      </c>
      <c r="AA25" s="60" t="s">
        <v>276</v>
      </c>
      <c r="AC25" s="60"/>
      <c r="AD25" s="60" t="s">
        <v>277</v>
      </c>
      <c r="AE25" s="60" t="s">
        <v>280</v>
      </c>
      <c r="AF25" s="60" t="s">
        <v>278</v>
      </c>
      <c r="AG25" s="60" t="s">
        <v>279</v>
      </c>
      <c r="AH25" s="60" t="s">
        <v>276</v>
      </c>
      <c r="AJ25" s="60"/>
      <c r="AK25" s="60" t="s">
        <v>277</v>
      </c>
      <c r="AL25" s="60" t="s">
        <v>280</v>
      </c>
      <c r="AM25" s="60" t="s">
        <v>278</v>
      </c>
      <c r="AN25" s="60" t="s">
        <v>279</v>
      </c>
      <c r="AO25" s="60" t="s">
        <v>276</v>
      </c>
      <c r="AQ25" s="60"/>
      <c r="AR25" s="60" t="s">
        <v>277</v>
      </c>
      <c r="AS25" s="60" t="s">
        <v>280</v>
      </c>
      <c r="AT25" s="60" t="s">
        <v>278</v>
      </c>
      <c r="AU25" s="60" t="s">
        <v>279</v>
      </c>
      <c r="AV25" s="60" t="s">
        <v>276</v>
      </c>
      <c r="AX25" s="60"/>
      <c r="AY25" s="60" t="s">
        <v>277</v>
      </c>
      <c r="AZ25" s="60" t="s">
        <v>280</v>
      </c>
      <c r="BA25" s="60" t="s">
        <v>278</v>
      </c>
      <c r="BB25" s="60" t="s">
        <v>279</v>
      </c>
      <c r="BC25" s="60" t="s">
        <v>276</v>
      </c>
      <c r="BE25" s="60"/>
      <c r="BF25" s="60" t="s">
        <v>277</v>
      </c>
      <c r="BG25" s="60" t="s">
        <v>280</v>
      </c>
      <c r="BH25" s="60" t="s">
        <v>278</v>
      </c>
      <c r="BI25" s="60" t="s">
        <v>279</v>
      </c>
      <c r="BJ25" s="60" t="s">
        <v>276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133.05289999999999</v>
      </c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v>2.1270204000000001</v>
      </c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v>1.7818092999999999</v>
      </c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v>22.308754</v>
      </c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v>2.9468779999999999</v>
      </c>
      <c r="AJ26" s="60" t="s">
        <v>312</v>
      </c>
      <c r="AK26" s="60">
        <v>320</v>
      </c>
      <c r="AL26" s="60">
        <v>400</v>
      </c>
      <c r="AM26" s="60">
        <v>0</v>
      </c>
      <c r="AN26" s="60">
        <v>1000</v>
      </c>
      <c r="AO26" s="60">
        <v>809.32776000000001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12.191278000000001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2.5234025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0.73077583000000002</v>
      </c>
    </row>
    <row r="33" spans="1:68" x14ac:dyDescent="0.3">
      <c r="A33" s="64" t="s">
        <v>331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313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314</v>
      </c>
      <c r="W34" s="66"/>
      <c r="X34" s="66"/>
      <c r="Y34" s="66"/>
      <c r="Z34" s="66"/>
      <c r="AA34" s="66"/>
      <c r="AC34" s="66" t="s">
        <v>315</v>
      </c>
      <c r="AD34" s="66"/>
      <c r="AE34" s="66"/>
      <c r="AF34" s="66"/>
      <c r="AG34" s="66"/>
      <c r="AH34" s="66"/>
      <c r="AJ34" s="66" t="s">
        <v>316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277</v>
      </c>
      <c r="C35" s="60" t="s">
        <v>280</v>
      </c>
      <c r="D35" s="60" t="s">
        <v>278</v>
      </c>
      <c r="E35" s="60" t="s">
        <v>279</v>
      </c>
      <c r="F35" s="60" t="s">
        <v>276</v>
      </c>
      <c r="H35" s="60"/>
      <c r="I35" s="60" t="s">
        <v>277</v>
      </c>
      <c r="J35" s="60" t="s">
        <v>280</v>
      </c>
      <c r="K35" s="60" t="s">
        <v>278</v>
      </c>
      <c r="L35" s="60" t="s">
        <v>279</v>
      </c>
      <c r="M35" s="60" t="s">
        <v>276</v>
      </c>
      <c r="O35" s="60"/>
      <c r="P35" s="60" t="s">
        <v>277</v>
      </c>
      <c r="Q35" s="60" t="s">
        <v>280</v>
      </c>
      <c r="R35" s="60" t="s">
        <v>278</v>
      </c>
      <c r="S35" s="60" t="s">
        <v>279</v>
      </c>
      <c r="T35" s="60" t="s">
        <v>276</v>
      </c>
      <c r="V35" s="60"/>
      <c r="W35" s="60" t="s">
        <v>277</v>
      </c>
      <c r="X35" s="60" t="s">
        <v>280</v>
      </c>
      <c r="Y35" s="60" t="s">
        <v>278</v>
      </c>
      <c r="Z35" s="60" t="s">
        <v>279</v>
      </c>
      <c r="AA35" s="60" t="s">
        <v>276</v>
      </c>
      <c r="AC35" s="60"/>
      <c r="AD35" s="60" t="s">
        <v>277</v>
      </c>
      <c r="AE35" s="60" t="s">
        <v>280</v>
      </c>
      <c r="AF35" s="60" t="s">
        <v>278</v>
      </c>
      <c r="AG35" s="60" t="s">
        <v>279</v>
      </c>
      <c r="AH35" s="60" t="s">
        <v>276</v>
      </c>
      <c r="AJ35" s="60"/>
      <c r="AK35" s="60" t="s">
        <v>277</v>
      </c>
      <c r="AL35" s="60" t="s">
        <v>280</v>
      </c>
      <c r="AM35" s="60" t="s">
        <v>278</v>
      </c>
      <c r="AN35" s="60" t="s">
        <v>279</v>
      </c>
      <c r="AO35" s="60" t="s">
        <v>276</v>
      </c>
    </row>
    <row r="36" spans="1:68" x14ac:dyDescent="0.3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v>720.02215999999999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1391.7860000000001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9795.0259999999998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3845.3442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133.72166000000001</v>
      </c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v>178.86813000000001</v>
      </c>
    </row>
    <row r="43" spans="1:68" x14ac:dyDescent="0.3">
      <c r="A43" s="64" t="s">
        <v>317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</row>
    <row r="44" spans="1:68" x14ac:dyDescent="0.3">
      <c r="A44" s="66" t="s">
        <v>318</v>
      </c>
      <c r="B44" s="66"/>
      <c r="C44" s="66"/>
      <c r="D44" s="66"/>
      <c r="E44" s="66"/>
      <c r="F44" s="66"/>
      <c r="H44" s="66" t="s">
        <v>319</v>
      </c>
      <c r="I44" s="66"/>
      <c r="J44" s="66"/>
      <c r="K44" s="66"/>
      <c r="L44" s="66"/>
      <c r="M44" s="66"/>
      <c r="O44" s="66" t="s">
        <v>320</v>
      </c>
      <c r="P44" s="66"/>
      <c r="Q44" s="66"/>
      <c r="R44" s="66"/>
      <c r="S44" s="66"/>
      <c r="T44" s="66"/>
      <c r="V44" s="66" t="s">
        <v>321</v>
      </c>
      <c r="W44" s="66"/>
      <c r="X44" s="66"/>
      <c r="Y44" s="66"/>
      <c r="Z44" s="66"/>
      <c r="AA44" s="66"/>
      <c r="AC44" s="66" t="s">
        <v>322</v>
      </c>
      <c r="AD44" s="66"/>
      <c r="AE44" s="66"/>
      <c r="AF44" s="66"/>
      <c r="AG44" s="66"/>
      <c r="AH44" s="66"/>
      <c r="AJ44" s="66" t="s">
        <v>323</v>
      </c>
      <c r="AK44" s="66"/>
      <c r="AL44" s="66"/>
      <c r="AM44" s="66"/>
      <c r="AN44" s="66"/>
      <c r="AO44" s="66"/>
      <c r="AQ44" s="66" t="s">
        <v>324</v>
      </c>
      <c r="AR44" s="66"/>
      <c r="AS44" s="66"/>
      <c r="AT44" s="66"/>
      <c r="AU44" s="66"/>
      <c r="AV44" s="66"/>
      <c r="AX44" s="66" t="s">
        <v>325</v>
      </c>
      <c r="AY44" s="66"/>
      <c r="AZ44" s="66"/>
      <c r="BA44" s="66"/>
      <c r="BB44" s="66"/>
      <c r="BC44" s="66"/>
      <c r="BE44" s="66" t="s">
        <v>326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277</v>
      </c>
      <c r="C45" s="60" t="s">
        <v>280</v>
      </c>
      <c r="D45" s="60" t="s">
        <v>278</v>
      </c>
      <c r="E45" s="60" t="s">
        <v>279</v>
      </c>
      <c r="F45" s="60" t="s">
        <v>276</v>
      </c>
      <c r="H45" s="60"/>
      <c r="I45" s="60" t="s">
        <v>277</v>
      </c>
      <c r="J45" s="60" t="s">
        <v>280</v>
      </c>
      <c r="K45" s="60" t="s">
        <v>278</v>
      </c>
      <c r="L45" s="60" t="s">
        <v>279</v>
      </c>
      <c r="M45" s="60" t="s">
        <v>276</v>
      </c>
      <c r="O45" s="60"/>
      <c r="P45" s="60" t="s">
        <v>277</v>
      </c>
      <c r="Q45" s="60" t="s">
        <v>280</v>
      </c>
      <c r="R45" s="60" t="s">
        <v>278</v>
      </c>
      <c r="S45" s="60" t="s">
        <v>279</v>
      </c>
      <c r="T45" s="60" t="s">
        <v>276</v>
      </c>
      <c r="V45" s="60"/>
      <c r="W45" s="60" t="s">
        <v>277</v>
      </c>
      <c r="X45" s="60" t="s">
        <v>280</v>
      </c>
      <c r="Y45" s="60" t="s">
        <v>278</v>
      </c>
      <c r="Z45" s="60" t="s">
        <v>279</v>
      </c>
      <c r="AA45" s="60" t="s">
        <v>276</v>
      </c>
      <c r="AC45" s="60"/>
      <c r="AD45" s="60" t="s">
        <v>277</v>
      </c>
      <c r="AE45" s="60" t="s">
        <v>280</v>
      </c>
      <c r="AF45" s="60" t="s">
        <v>278</v>
      </c>
      <c r="AG45" s="60" t="s">
        <v>279</v>
      </c>
      <c r="AH45" s="60" t="s">
        <v>276</v>
      </c>
      <c r="AJ45" s="60"/>
      <c r="AK45" s="60" t="s">
        <v>277</v>
      </c>
      <c r="AL45" s="60" t="s">
        <v>280</v>
      </c>
      <c r="AM45" s="60" t="s">
        <v>278</v>
      </c>
      <c r="AN45" s="60" t="s">
        <v>279</v>
      </c>
      <c r="AO45" s="60" t="s">
        <v>276</v>
      </c>
      <c r="AQ45" s="60"/>
      <c r="AR45" s="60" t="s">
        <v>277</v>
      </c>
      <c r="AS45" s="60" t="s">
        <v>280</v>
      </c>
      <c r="AT45" s="60" t="s">
        <v>278</v>
      </c>
      <c r="AU45" s="60" t="s">
        <v>279</v>
      </c>
      <c r="AV45" s="60" t="s">
        <v>276</v>
      </c>
      <c r="AX45" s="60"/>
      <c r="AY45" s="60" t="s">
        <v>277</v>
      </c>
      <c r="AZ45" s="60" t="s">
        <v>280</v>
      </c>
      <c r="BA45" s="60" t="s">
        <v>278</v>
      </c>
      <c r="BB45" s="60" t="s">
        <v>279</v>
      </c>
      <c r="BC45" s="60" t="s">
        <v>276</v>
      </c>
      <c r="BE45" s="60"/>
      <c r="BF45" s="60" t="s">
        <v>277</v>
      </c>
      <c r="BG45" s="60" t="s">
        <v>280</v>
      </c>
      <c r="BH45" s="60" t="s">
        <v>278</v>
      </c>
      <c r="BI45" s="60" t="s">
        <v>279</v>
      </c>
      <c r="BJ45" s="60" t="s">
        <v>276</v>
      </c>
    </row>
    <row r="46" spans="1:68" x14ac:dyDescent="0.3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v>21.979351000000001</v>
      </c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v>13.448627</v>
      </c>
      <c r="O46" s="60" t="s">
        <v>282</v>
      </c>
      <c r="P46" s="60">
        <v>600</v>
      </c>
      <c r="Q46" s="60">
        <v>800</v>
      </c>
      <c r="R46" s="60">
        <v>0</v>
      </c>
      <c r="S46" s="60">
        <v>10000</v>
      </c>
      <c r="T46" s="60">
        <v>769.79065000000003</v>
      </c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v>0.32920485999999999</v>
      </c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v>3.1236733999999999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703.80759999999998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95.197649999999996</v>
      </c>
      <c r="AX46" s="60" t="s">
        <v>285</v>
      </c>
      <c r="AY46" s="60"/>
      <c r="AZ46" s="60"/>
      <c r="BA46" s="60"/>
      <c r="BB46" s="60"/>
      <c r="BC46" s="60"/>
      <c r="BE46" s="60" t="s">
        <v>286</v>
      </c>
      <c r="BF46" s="60"/>
      <c r="BG46" s="60"/>
      <c r="BH46" s="60"/>
      <c r="BI46" s="60"/>
      <c r="BJ46" s="60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4.2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335</v>
      </c>
      <c r="B2" s="55" t="s">
        <v>336</v>
      </c>
      <c r="C2" s="55" t="s">
        <v>332</v>
      </c>
      <c r="D2" s="55">
        <v>49</v>
      </c>
      <c r="E2" s="55">
        <v>2257.9956000000002</v>
      </c>
      <c r="F2" s="55">
        <v>251.94684000000001</v>
      </c>
      <c r="G2" s="55">
        <v>44.835247000000003</v>
      </c>
      <c r="H2" s="55">
        <v>19.860600999999999</v>
      </c>
      <c r="I2" s="55">
        <v>24.974646</v>
      </c>
      <c r="J2" s="55">
        <v>84.658919999999995</v>
      </c>
      <c r="K2" s="55">
        <v>38.259860000000003</v>
      </c>
      <c r="L2" s="55">
        <v>46.399062999999998</v>
      </c>
      <c r="M2" s="55">
        <v>32.716810000000002</v>
      </c>
      <c r="N2" s="55">
        <v>3.1189336999999999</v>
      </c>
      <c r="O2" s="55">
        <v>17.905804</v>
      </c>
      <c r="P2" s="55">
        <v>1727.9549999999999</v>
      </c>
      <c r="Q2" s="55">
        <v>38.732483000000002</v>
      </c>
      <c r="R2" s="55">
        <v>813.97455000000002</v>
      </c>
      <c r="S2" s="55">
        <v>97.494209999999995</v>
      </c>
      <c r="T2" s="55">
        <v>8597.7639999999992</v>
      </c>
      <c r="U2" s="55">
        <v>3.6609824</v>
      </c>
      <c r="V2" s="55">
        <v>21.127569999999999</v>
      </c>
      <c r="W2" s="55">
        <v>409.32190000000003</v>
      </c>
      <c r="X2" s="55">
        <v>133.05289999999999</v>
      </c>
      <c r="Y2" s="55">
        <v>2.1270204000000001</v>
      </c>
      <c r="Z2" s="55">
        <v>1.7818092999999999</v>
      </c>
      <c r="AA2" s="55">
        <v>22.308754</v>
      </c>
      <c r="AB2" s="55">
        <v>2.9468779999999999</v>
      </c>
      <c r="AC2" s="55">
        <v>809.32776000000001</v>
      </c>
      <c r="AD2" s="55">
        <v>12.191278000000001</v>
      </c>
      <c r="AE2" s="55">
        <v>2.5234025</v>
      </c>
      <c r="AF2" s="55">
        <v>0.73077583000000002</v>
      </c>
      <c r="AG2" s="55">
        <v>720.02215999999999</v>
      </c>
      <c r="AH2" s="55">
        <v>455.1146</v>
      </c>
      <c r="AI2" s="55">
        <v>264.90755999999999</v>
      </c>
      <c r="AJ2" s="55">
        <v>1391.7860000000001</v>
      </c>
      <c r="AK2" s="55">
        <v>9795.0259999999998</v>
      </c>
      <c r="AL2" s="55">
        <v>133.72166000000001</v>
      </c>
      <c r="AM2" s="55">
        <v>3845.3442</v>
      </c>
      <c r="AN2" s="55">
        <v>178.86813000000001</v>
      </c>
      <c r="AO2" s="55">
        <v>21.979351000000001</v>
      </c>
      <c r="AP2" s="55">
        <v>15.275708</v>
      </c>
      <c r="AQ2" s="55">
        <v>6.7036423999999997</v>
      </c>
      <c r="AR2" s="55">
        <v>13.448627</v>
      </c>
      <c r="AS2" s="55">
        <v>769.79065000000003</v>
      </c>
      <c r="AT2" s="55">
        <v>0.32920485999999999</v>
      </c>
      <c r="AU2" s="55">
        <v>3.1236733999999999</v>
      </c>
      <c r="AV2" s="55">
        <v>703.80759999999998</v>
      </c>
      <c r="AW2" s="55">
        <v>95.197649999999996</v>
      </c>
      <c r="AX2" s="55">
        <v>0.34443572</v>
      </c>
      <c r="AY2" s="55">
        <v>1.6919360999999999</v>
      </c>
      <c r="AZ2" s="55">
        <v>330.00128000000001</v>
      </c>
      <c r="BA2" s="55">
        <v>44.584254999999999</v>
      </c>
      <c r="BB2" s="55">
        <v>13.276134000000001</v>
      </c>
      <c r="BC2" s="55">
        <v>16.389267</v>
      </c>
      <c r="BD2" s="55">
        <v>14.911458</v>
      </c>
      <c r="BE2" s="55">
        <v>1.0619575999999999</v>
      </c>
      <c r="BF2" s="55">
        <v>5.6227684</v>
      </c>
      <c r="BG2" s="55">
        <v>2.7754896000000001E-3</v>
      </c>
      <c r="BH2" s="55">
        <v>5.1366729999999996E-3</v>
      </c>
      <c r="BI2" s="55">
        <v>4.7171106999999999E-3</v>
      </c>
      <c r="BJ2" s="55">
        <v>4.5481340000000002E-2</v>
      </c>
      <c r="BK2" s="55">
        <v>2.1349920000000001E-4</v>
      </c>
      <c r="BL2" s="55">
        <v>0.36554851999999999</v>
      </c>
      <c r="BM2" s="55">
        <v>4.8242219999999998</v>
      </c>
      <c r="BN2" s="55">
        <v>1.4494233999999999</v>
      </c>
      <c r="BO2" s="55">
        <v>73.991050000000001</v>
      </c>
      <c r="BP2" s="55">
        <v>13.967869</v>
      </c>
      <c r="BQ2" s="55">
        <v>22.854565000000001</v>
      </c>
      <c r="BR2" s="55">
        <v>82.126710000000003</v>
      </c>
      <c r="BS2" s="55">
        <v>32.277416000000002</v>
      </c>
      <c r="BT2" s="55">
        <v>16.197664</v>
      </c>
      <c r="BU2" s="55">
        <v>4.3489846999999998E-2</v>
      </c>
      <c r="BV2" s="55">
        <v>8.2516839999999994E-2</v>
      </c>
      <c r="BW2" s="55">
        <v>1.0641474</v>
      </c>
      <c r="BX2" s="55">
        <v>1.794286</v>
      </c>
      <c r="BY2" s="55">
        <v>0.14643005000000001</v>
      </c>
      <c r="BZ2" s="55">
        <v>8.6679170000000002E-4</v>
      </c>
      <c r="CA2" s="55">
        <v>0.80489235999999997</v>
      </c>
      <c r="CB2" s="55">
        <v>5.1081920000000003E-2</v>
      </c>
      <c r="CC2" s="55">
        <v>0.2476728</v>
      </c>
      <c r="CD2" s="55">
        <v>2.8480470000000002</v>
      </c>
      <c r="CE2" s="55">
        <v>6.2546130000000005E-2</v>
      </c>
      <c r="CF2" s="55">
        <v>0.32269764000000001</v>
      </c>
      <c r="CG2" s="55">
        <v>2.4899998E-6</v>
      </c>
      <c r="CH2" s="55">
        <v>4.073997E-2</v>
      </c>
      <c r="CI2" s="55">
        <v>2.5332670000000001E-3</v>
      </c>
      <c r="CJ2" s="55">
        <v>6.2116449999999999</v>
      </c>
      <c r="CK2" s="55">
        <v>1.7162763000000001E-2</v>
      </c>
      <c r="CL2" s="55">
        <v>0.58349289999999998</v>
      </c>
      <c r="CM2" s="55">
        <v>4.5693263999999996</v>
      </c>
      <c r="CN2" s="55">
        <v>2709.1518999999998</v>
      </c>
      <c r="CO2" s="55">
        <v>4690.6475</v>
      </c>
      <c r="CP2" s="55">
        <v>3452.7013999999999</v>
      </c>
      <c r="CQ2" s="55">
        <v>1156.94</v>
      </c>
      <c r="CR2" s="55">
        <v>599.15210000000002</v>
      </c>
      <c r="CS2" s="55">
        <v>395.20015999999998</v>
      </c>
      <c r="CT2" s="55">
        <v>2703.9506999999999</v>
      </c>
      <c r="CU2" s="55">
        <v>1787.9806000000001</v>
      </c>
      <c r="CV2" s="55">
        <v>1072.1971000000001</v>
      </c>
      <c r="CW2" s="55">
        <v>2141.482</v>
      </c>
      <c r="CX2" s="55">
        <v>601.80145000000005</v>
      </c>
      <c r="CY2" s="55">
        <v>3207.1284000000001</v>
      </c>
      <c r="CZ2" s="55">
        <v>1710.8724</v>
      </c>
      <c r="DA2" s="55">
        <v>4245.1530000000002</v>
      </c>
      <c r="DB2" s="55">
        <v>3755.6271999999999</v>
      </c>
      <c r="DC2" s="55">
        <v>6123.9250000000002</v>
      </c>
      <c r="DD2" s="55">
        <v>10120.909</v>
      </c>
      <c r="DE2" s="55">
        <v>2423.6704</v>
      </c>
      <c r="DF2" s="55">
        <v>3857.2253000000001</v>
      </c>
      <c r="DG2" s="55">
        <v>2378.7224000000001</v>
      </c>
      <c r="DH2" s="55">
        <v>173.58887999999999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44.584254999999999</v>
      </c>
      <c r="B6">
        <f>BB2</f>
        <v>13.276134000000001</v>
      </c>
      <c r="C6">
        <f>BC2</f>
        <v>16.389267</v>
      </c>
      <c r="D6">
        <f>BD2</f>
        <v>14.911458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26174</v>
      </c>
      <c r="C2" s="51">
        <f ca="1">YEAR(TODAY())-YEAR(B2)+IF(TODAY()&gt;=DATE(YEAR(TODAY()),MONTH(B2),DAY(B2)),0,-1)</f>
        <v>49</v>
      </c>
      <c r="E2" s="47">
        <v>175.6</v>
      </c>
      <c r="F2" s="48" t="s">
        <v>275</v>
      </c>
      <c r="G2" s="47">
        <v>86.7</v>
      </c>
      <c r="H2" s="46" t="s">
        <v>40</v>
      </c>
      <c r="I2" s="67">
        <f>ROUND(G3/E3^2,1)</f>
        <v>28.1</v>
      </c>
    </row>
    <row r="3" spans="1:9" x14ac:dyDescent="0.3">
      <c r="E3" s="46">
        <f>E2/100</f>
        <v>1.756</v>
      </c>
      <c r="F3" s="46" t="s">
        <v>39</v>
      </c>
      <c r="G3" s="46">
        <f>G2</f>
        <v>86.7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44421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강석원, ID : H1900856)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27일 14:42:47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V25" sqref="V2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143" t="s">
        <v>195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</row>
    <row r="3" spans="1:19" ht="18" customHeight="1" x14ac:dyDescent="0.3">
      <c r="A3" s="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</row>
    <row r="4" spans="1:19" ht="18" customHeight="1" thickBot="1" x14ac:dyDescent="0.35">
      <c r="A4" s="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</row>
    <row r="5" spans="1:19" ht="18" customHeight="1" x14ac:dyDescent="0.3">
      <c r="A5" s="4"/>
      <c r="B5" s="141" t="s">
        <v>274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</row>
    <row r="6" spans="1:19" ht="18" customHeight="1" x14ac:dyDescent="0.3"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</row>
    <row r="7" spans="1:19" ht="18" customHeight="1" x14ac:dyDescent="0.3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</row>
    <row r="8" spans="1:19" ht="18" customHeight="1" x14ac:dyDescent="0.3"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19" ht="18" customHeight="1" thickBot="1" x14ac:dyDescent="0.35"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</row>
    <row r="10" spans="1:19" ht="18" customHeight="1" x14ac:dyDescent="0.3">
      <c r="C10" s="147" t="s">
        <v>30</v>
      </c>
      <c r="D10" s="147"/>
      <c r="E10" s="148"/>
      <c r="F10" s="151">
        <f>'개인정보 및 신체계측 입력'!B5</f>
        <v>44421</v>
      </c>
      <c r="G10" s="110"/>
      <c r="H10" s="110"/>
      <c r="I10" s="11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149"/>
      <c r="D11" s="149"/>
      <c r="E11" s="150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147" t="s">
        <v>32</v>
      </c>
      <c r="D12" s="147"/>
      <c r="E12" s="148"/>
      <c r="F12" s="132">
        <f ca="1">'개인정보 및 신체계측 입력'!C2</f>
        <v>49</v>
      </c>
      <c r="G12" s="132"/>
      <c r="H12" s="132"/>
      <c r="I12" s="132"/>
      <c r="K12" s="123">
        <f>'개인정보 및 신체계측 입력'!E2</f>
        <v>175.6</v>
      </c>
      <c r="L12" s="124"/>
      <c r="M12" s="117">
        <f>'개인정보 및 신체계측 입력'!G2</f>
        <v>86.7</v>
      </c>
      <c r="N12" s="118"/>
      <c r="O12" s="113" t="s">
        <v>270</v>
      </c>
      <c r="P12" s="107"/>
      <c r="Q12" s="110">
        <f>'개인정보 및 신체계측 입력'!I2</f>
        <v>28.1</v>
      </c>
      <c r="R12" s="110"/>
      <c r="S12" s="110"/>
    </row>
    <row r="13" spans="1:19" ht="18" customHeight="1" thickBot="1" x14ac:dyDescent="0.35">
      <c r="C13" s="152"/>
      <c r="D13" s="152"/>
      <c r="E13" s="153"/>
      <c r="F13" s="133"/>
      <c r="G13" s="133"/>
      <c r="H13" s="133"/>
      <c r="I13" s="13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 x14ac:dyDescent="0.3">
      <c r="C14" s="149" t="s">
        <v>31</v>
      </c>
      <c r="D14" s="149"/>
      <c r="E14" s="150"/>
      <c r="F14" s="111" t="str">
        <f>MID('DRIs DATA'!B1,28,3)</f>
        <v>강석원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 x14ac:dyDescent="0.35">
      <c r="C15" s="152"/>
      <c r="D15" s="152"/>
      <c r="E15" s="153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70" t="s">
        <v>41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</row>
    <row r="20" spans="2:20" ht="18" customHeight="1" thickBot="1" x14ac:dyDescent="0.35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5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138" t="s">
        <v>42</v>
      </c>
      <c r="E36" s="138"/>
      <c r="F36" s="138"/>
      <c r="G36" s="138"/>
      <c r="H36" s="138"/>
      <c r="I36" s="32">
        <f>'DRIs DATA'!F8</f>
        <v>66.051000000000002</v>
      </c>
      <c r="J36" s="139" t="s">
        <v>43</v>
      </c>
      <c r="K36" s="139"/>
      <c r="L36" s="139"/>
      <c r="M36" s="139"/>
      <c r="N36" s="33"/>
      <c r="O36" s="137" t="s">
        <v>44</v>
      </c>
      <c r="P36" s="137"/>
      <c r="Q36" s="137"/>
      <c r="R36" s="137"/>
      <c r="S36" s="137"/>
      <c r="T36" s="4"/>
    </row>
    <row r="37" spans="2:20" ht="18" customHeight="1" x14ac:dyDescent="0.3">
      <c r="B37" s="10"/>
      <c r="C37" s="134" t="s">
        <v>181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4"/>
    </row>
    <row r="38" spans="2:20" ht="18" customHeight="1" x14ac:dyDescent="0.3">
      <c r="B38" s="10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4"/>
    </row>
    <row r="39" spans="2:20" ht="18" customHeight="1" thickBot="1" x14ac:dyDescent="0.35">
      <c r="B39" s="10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138" t="s">
        <v>42</v>
      </c>
      <c r="E41" s="138"/>
      <c r="F41" s="138"/>
      <c r="G41" s="138"/>
      <c r="H41" s="138"/>
      <c r="I41" s="32">
        <f>'DRIs DATA'!G8</f>
        <v>11.754</v>
      </c>
      <c r="J41" s="139" t="s">
        <v>43</v>
      </c>
      <c r="K41" s="139"/>
      <c r="L41" s="139"/>
      <c r="M41" s="139"/>
      <c r="N41" s="33"/>
      <c r="O41" s="136" t="s">
        <v>48</v>
      </c>
      <c r="P41" s="136"/>
      <c r="Q41" s="136"/>
      <c r="R41" s="136"/>
      <c r="S41" s="136"/>
      <c r="T41" s="4"/>
    </row>
    <row r="42" spans="2:20" ht="18" customHeight="1" x14ac:dyDescent="0.3">
      <c r="B42" s="4"/>
      <c r="C42" s="79" t="s">
        <v>183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4"/>
    </row>
    <row r="43" spans="2:20" ht="18" customHeight="1" x14ac:dyDescent="0.3">
      <c r="B43" s="4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4"/>
    </row>
    <row r="44" spans="2:20" ht="18" customHeight="1" thickBot="1" x14ac:dyDescent="0.35">
      <c r="B44" s="4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140" t="s">
        <v>42</v>
      </c>
      <c r="E46" s="140"/>
      <c r="F46" s="140"/>
      <c r="G46" s="140"/>
      <c r="H46" s="140"/>
      <c r="I46" s="32">
        <f>'DRIs DATA'!H8</f>
        <v>22.193999999999999</v>
      </c>
      <c r="J46" s="139" t="s">
        <v>43</v>
      </c>
      <c r="K46" s="139"/>
      <c r="L46" s="139"/>
      <c r="M46" s="139"/>
      <c r="N46" s="33"/>
      <c r="O46" s="136" t="s">
        <v>47</v>
      </c>
      <c r="P46" s="136"/>
      <c r="Q46" s="136"/>
      <c r="R46" s="136"/>
      <c r="S46" s="136"/>
      <c r="T46" s="4"/>
    </row>
    <row r="47" spans="2:20" ht="18" customHeight="1" x14ac:dyDescent="0.3">
      <c r="B47" s="4"/>
      <c r="C47" s="79" t="s">
        <v>182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4"/>
    </row>
    <row r="48" spans="2:20" ht="18" customHeight="1" thickBot="1" x14ac:dyDescent="0.35">
      <c r="B48" s="4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70" t="s">
        <v>190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</row>
    <row r="54" spans="1:20" ht="18" customHeight="1" thickBot="1" x14ac:dyDescent="0.35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5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145" t="s">
        <v>163</v>
      </c>
      <c r="D69" s="145"/>
      <c r="E69" s="145"/>
      <c r="F69" s="145"/>
      <c r="G69" s="145"/>
      <c r="H69" s="138" t="s">
        <v>169</v>
      </c>
      <c r="I69" s="138"/>
      <c r="J69" s="138"/>
      <c r="K69" s="34">
        <f>ROUND('그룹 전체 사용자의 일일 입력'!B6/MAX('그룹 전체 사용자의 일일 입력'!$B$6,'그룹 전체 사용자의 일일 입력'!$C$6,'그룹 전체 사용자의 일일 입력'!$D$6),1)</f>
        <v>0.8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1</v>
      </c>
      <c r="N69" s="34" t="s">
        <v>52</v>
      </c>
      <c r="O69" s="146">
        <f>ROUND('그룹 전체 사용자의 일일 입력'!D6/MAX('그룹 전체 사용자의 일일 입력'!$B$6,'그룹 전체 사용자의 일일 입력'!$C$6,'그룹 전체 사용자의 일일 입력'!$D$6),1)</f>
        <v>0.9</v>
      </c>
      <c r="P69" s="14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80" t="s">
        <v>164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145" t="s">
        <v>50</v>
      </c>
      <c r="D72" s="145"/>
      <c r="E72" s="145"/>
      <c r="F72" s="145"/>
      <c r="G72" s="145"/>
      <c r="H72" s="36"/>
      <c r="I72" s="138" t="s">
        <v>51</v>
      </c>
      <c r="J72" s="138"/>
      <c r="K72" s="34">
        <f>ROUND('DRIs DATA'!L8,1)</f>
        <v>13.3</v>
      </c>
      <c r="L72" s="34" t="s">
        <v>52</v>
      </c>
      <c r="M72" s="34">
        <f>ROUND('DRIs DATA'!K8,1)</f>
        <v>9</v>
      </c>
      <c r="N72" s="139" t="s">
        <v>53</v>
      </c>
      <c r="O72" s="139"/>
      <c r="P72" s="139"/>
      <c r="Q72" s="139"/>
      <c r="R72" s="37"/>
      <c r="S72" s="33"/>
      <c r="T72" s="4"/>
    </row>
    <row r="73" spans="2:21" ht="18" customHeight="1" x14ac:dyDescent="0.3">
      <c r="B73" s="4"/>
      <c r="C73" s="79" t="s">
        <v>180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4"/>
      <c r="U73" s="11"/>
    </row>
    <row r="74" spans="2:21" ht="18" customHeight="1" thickBot="1" x14ac:dyDescent="0.35">
      <c r="B74" s="4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70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2"/>
    </row>
    <row r="78" spans="2:21" ht="18" customHeight="1" thickBot="1" x14ac:dyDescent="0.35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5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81" t="s">
        <v>167</v>
      </c>
      <c r="C80" s="81"/>
      <c r="D80" s="81"/>
      <c r="E80" s="81"/>
      <c r="F80" s="19"/>
      <c r="G80" s="19"/>
      <c r="H80" s="19"/>
      <c r="L80" s="81" t="s">
        <v>171</v>
      </c>
      <c r="M80" s="81"/>
      <c r="N80" s="81"/>
      <c r="O80" s="81"/>
      <c r="P80" s="8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129" t="s">
        <v>267</v>
      </c>
      <c r="C93" s="130"/>
      <c r="D93" s="130"/>
      <c r="E93" s="130"/>
      <c r="F93" s="130"/>
      <c r="G93" s="130"/>
      <c r="H93" s="130"/>
      <c r="I93" s="130"/>
      <c r="J93" s="131"/>
      <c r="L93" s="129" t="s">
        <v>174</v>
      </c>
      <c r="M93" s="130"/>
      <c r="N93" s="130"/>
      <c r="O93" s="130"/>
      <c r="P93" s="130"/>
      <c r="Q93" s="130"/>
      <c r="R93" s="130"/>
      <c r="S93" s="130"/>
      <c r="T93" s="131"/>
    </row>
    <row r="94" spans="1:21" ht="18" customHeight="1" x14ac:dyDescent="0.3">
      <c r="B94" s="84" t="s">
        <v>170</v>
      </c>
      <c r="C94" s="82"/>
      <c r="D94" s="82"/>
      <c r="E94" s="82"/>
      <c r="F94" s="85">
        <f>ROUND('DRIs DATA'!F16/'DRIs DATA'!C16*100,2)</f>
        <v>108.53</v>
      </c>
      <c r="G94" s="85"/>
      <c r="H94" s="82" t="s">
        <v>166</v>
      </c>
      <c r="I94" s="82"/>
      <c r="J94" s="83"/>
      <c r="L94" s="84" t="s">
        <v>170</v>
      </c>
      <c r="M94" s="82"/>
      <c r="N94" s="82"/>
      <c r="O94" s="82"/>
      <c r="P94" s="82"/>
      <c r="Q94" s="21">
        <f>ROUND('DRIs DATA'!M16/'DRIs DATA'!K16*100,2)</f>
        <v>176.06</v>
      </c>
      <c r="R94" s="82" t="s">
        <v>166</v>
      </c>
      <c r="S94" s="82"/>
      <c r="T94" s="83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87" t="s">
        <v>179</v>
      </c>
      <c r="C96" s="88"/>
      <c r="D96" s="88"/>
      <c r="E96" s="88"/>
      <c r="F96" s="88"/>
      <c r="G96" s="88"/>
      <c r="H96" s="88"/>
      <c r="I96" s="88"/>
      <c r="J96" s="89"/>
      <c r="L96" s="93" t="s">
        <v>172</v>
      </c>
      <c r="M96" s="94"/>
      <c r="N96" s="94"/>
      <c r="O96" s="94"/>
      <c r="P96" s="94"/>
      <c r="Q96" s="94"/>
      <c r="R96" s="94"/>
      <c r="S96" s="94"/>
      <c r="T96" s="95"/>
    </row>
    <row r="97" spans="2:21" ht="18" customHeight="1" x14ac:dyDescent="0.3">
      <c r="B97" s="87"/>
      <c r="C97" s="88"/>
      <c r="D97" s="88"/>
      <c r="E97" s="88"/>
      <c r="F97" s="88"/>
      <c r="G97" s="88"/>
      <c r="H97" s="88"/>
      <c r="I97" s="88"/>
      <c r="J97" s="89"/>
      <c r="L97" s="93"/>
      <c r="M97" s="94"/>
      <c r="N97" s="94"/>
      <c r="O97" s="94"/>
      <c r="P97" s="94"/>
      <c r="Q97" s="94"/>
      <c r="R97" s="94"/>
      <c r="S97" s="94"/>
      <c r="T97" s="95"/>
    </row>
    <row r="98" spans="2:21" ht="18" customHeight="1" x14ac:dyDescent="0.3">
      <c r="B98" s="87"/>
      <c r="C98" s="88"/>
      <c r="D98" s="88"/>
      <c r="E98" s="88"/>
      <c r="F98" s="88"/>
      <c r="G98" s="88"/>
      <c r="H98" s="88"/>
      <c r="I98" s="88"/>
      <c r="J98" s="89"/>
      <c r="L98" s="93"/>
      <c r="M98" s="94"/>
      <c r="N98" s="94"/>
      <c r="O98" s="94"/>
      <c r="P98" s="94"/>
      <c r="Q98" s="94"/>
      <c r="R98" s="94"/>
      <c r="S98" s="94"/>
      <c r="T98" s="95"/>
    </row>
    <row r="99" spans="2:21" ht="18" customHeight="1" x14ac:dyDescent="0.3">
      <c r="B99" s="87"/>
      <c r="C99" s="88"/>
      <c r="D99" s="88"/>
      <c r="E99" s="88"/>
      <c r="F99" s="88"/>
      <c r="G99" s="88"/>
      <c r="H99" s="88"/>
      <c r="I99" s="88"/>
      <c r="J99" s="89"/>
      <c r="L99" s="93"/>
      <c r="M99" s="94"/>
      <c r="N99" s="94"/>
      <c r="O99" s="94"/>
      <c r="P99" s="94"/>
      <c r="Q99" s="94"/>
      <c r="R99" s="94"/>
      <c r="S99" s="94"/>
      <c r="T99" s="95"/>
    </row>
    <row r="100" spans="2:21" ht="18" customHeight="1" x14ac:dyDescent="0.3">
      <c r="B100" s="87"/>
      <c r="C100" s="88"/>
      <c r="D100" s="88"/>
      <c r="E100" s="88"/>
      <c r="F100" s="88"/>
      <c r="G100" s="88"/>
      <c r="H100" s="88"/>
      <c r="I100" s="88"/>
      <c r="J100" s="89"/>
      <c r="L100" s="93"/>
      <c r="M100" s="94"/>
      <c r="N100" s="94"/>
      <c r="O100" s="94"/>
      <c r="P100" s="94"/>
      <c r="Q100" s="94"/>
      <c r="R100" s="94"/>
      <c r="S100" s="94"/>
      <c r="T100" s="95"/>
      <c r="U100" s="15"/>
    </row>
    <row r="101" spans="2:21" ht="18" customHeight="1" thickBot="1" x14ac:dyDescent="0.35">
      <c r="B101" s="90"/>
      <c r="C101" s="91"/>
      <c r="D101" s="91"/>
      <c r="E101" s="91"/>
      <c r="F101" s="91"/>
      <c r="G101" s="91"/>
      <c r="H101" s="91"/>
      <c r="I101" s="91"/>
      <c r="J101" s="92"/>
      <c r="L101" s="96"/>
      <c r="M101" s="97"/>
      <c r="N101" s="97"/>
      <c r="O101" s="97"/>
      <c r="P101" s="97"/>
      <c r="Q101" s="97"/>
      <c r="R101" s="97"/>
      <c r="S101" s="97"/>
      <c r="T101" s="9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70" t="s">
        <v>192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2"/>
    </row>
    <row r="105" spans="2:21" ht="18" customHeight="1" thickBot="1" x14ac:dyDescent="0.35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5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81" t="s">
        <v>168</v>
      </c>
      <c r="C107" s="81"/>
      <c r="D107" s="81"/>
      <c r="E107" s="81"/>
      <c r="F107" s="4"/>
      <c r="G107" s="4"/>
      <c r="H107" s="4"/>
      <c r="I107" s="4"/>
      <c r="L107" s="81" t="s">
        <v>269</v>
      </c>
      <c r="M107" s="81"/>
      <c r="N107" s="81"/>
      <c r="O107" s="81"/>
      <c r="P107" s="8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76" t="s">
        <v>263</v>
      </c>
      <c r="C120" s="77"/>
      <c r="D120" s="77"/>
      <c r="E120" s="77"/>
      <c r="F120" s="77"/>
      <c r="G120" s="77"/>
      <c r="H120" s="77"/>
      <c r="I120" s="77"/>
      <c r="J120" s="78"/>
      <c r="L120" s="76" t="s">
        <v>264</v>
      </c>
      <c r="M120" s="77"/>
      <c r="N120" s="77"/>
      <c r="O120" s="77"/>
      <c r="P120" s="77"/>
      <c r="Q120" s="77"/>
      <c r="R120" s="77"/>
      <c r="S120" s="77"/>
      <c r="T120" s="78"/>
    </row>
    <row r="121" spans="2:20" ht="18" customHeight="1" x14ac:dyDescent="0.3">
      <c r="B121" s="41" t="s">
        <v>170</v>
      </c>
      <c r="C121" s="14"/>
      <c r="D121" s="14"/>
      <c r="E121" s="13"/>
      <c r="F121" s="85">
        <f>ROUND('DRIs DATA'!F26/'DRIs DATA'!C26*100,2)</f>
        <v>133.05000000000001</v>
      </c>
      <c r="G121" s="85"/>
      <c r="H121" s="82" t="s">
        <v>165</v>
      </c>
      <c r="I121" s="82"/>
      <c r="J121" s="83"/>
      <c r="L121" s="40" t="s">
        <v>170</v>
      </c>
      <c r="M121" s="18"/>
      <c r="N121" s="18"/>
      <c r="O121" s="21"/>
      <c r="P121" s="4"/>
      <c r="Q121" s="53">
        <f>ROUND('DRIs DATA'!AH26/'DRIs DATA'!AE26*100,2)</f>
        <v>196.46</v>
      </c>
      <c r="R121" s="82" t="s">
        <v>165</v>
      </c>
      <c r="S121" s="82"/>
      <c r="T121" s="83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99" t="s">
        <v>173</v>
      </c>
      <c r="C123" s="100"/>
      <c r="D123" s="100"/>
      <c r="E123" s="100"/>
      <c r="F123" s="100"/>
      <c r="G123" s="100"/>
      <c r="H123" s="100"/>
      <c r="I123" s="100"/>
      <c r="J123" s="101"/>
      <c r="L123" s="99" t="s">
        <v>268</v>
      </c>
      <c r="M123" s="100"/>
      <c r="N123" s="100"/>
      <c r="O123" s="100"/>
      <c r="P123" s="100"/>
      <c r="Q123" s="100"/>
      <c r="R123" s="100"/>
      <c r="S123" s="100"/>
      <c r="T123" s="101"/>
    </row>
    <row r="124" spans="2:20" ht="18" customHeight="1" x14ac:dyDescent="0.3">
      <c r="B124" s="99"/>
      <c r="C124" s="100"/>
      <c r="D124" s="100"/>
      <c r="E124" s="100"/>
      <c r="F124" s="100"/>
      <c r="G124" s="100"/>
      <c r="H124" s="100"/>
      <c r="I124" s="100"/>
      <c r="J124" s="101"/>
      <c r="L124" s="99"/>
      <c r="M124" s="100"/>
      <c r="N124" s="100"/>
      <c r="O124" s="100"/>
      <c r="P124" s="100"/>
      <c r="Q124" s="100"/>
      <c r="R124" s="100"/>
      <c r="S124" s="100"/>
      <c r="T124" s="101"/>
    </row>
    <row r="125" spans="2:20" ht="18" customHeight="1" x14ac:dyDescent="0.3">
      <c r="B125" s="99"/>
      <c r="C125" s="100"/>
      <c r="D125" s="100"/>
      <c r="E125" s="100"/>
      <c r="F125" s="100"/>
      <c r="G125" s="100"/>
      <c r="H125" s="100"/>
      <c r="I125" s="100"/>
      <c r="J125" s="101"/>
      <c r="L125" s="99"/>
      <c r="M125" s="100"/>
      <c r="N125" s="100"/>
      <c r="O125" s="100"/>
      <c r="P125" s="100"/>
      <c r="Q125" s="100"/>
      <c r="R125" s="100"/>
      <c r="S125" s="100"/>
      <c r="T125" s="101"/>
    </row>
    <row r="126" spans="2:20" ht="18" customHeight="1" x14ac:dyDescent="0.3">
      <c r="B126" s="99"/>
      <c r="C126" s="100"/>
      <c r="D126" s="100"/>
      <c r="E126" s="100"/>
      <c r="F126" s="100"/>
      <c r="G126" s="100"/>
      <c r="H126" s="100"/>
      <c r="I126" s="100"/>
      <c r="J126" s="101"/>
      <c r="L126" s="99"/>
      <c r="M126" s="100"/>
      <c r="N126" s="100"/>
      <c r="O126" s="100"/>
      <c r="P126" s="100"/>
      <c r="Q126" s="100"/>
      <c r="R126" s="100"/>
      <c r="S126" s="100"/>
      <c r="T126" s="101"/>
    </row>
    <row r="127" spans="2:20" ht="18" customHeight="1" x14ac:dyDescent="0.3">
      <c r="B127" s="99"/>
      <c r="C127" s="100"/>
      <c r="D127" s="100"/>
      <c r="E127" s="100"/>
      <c r="F127" s="100"/>
      <c r="G127" s="100"/>
      <c r="H127" s="100"/>
      <c r="I127" s="100"/>
      <c r="J127" s="101"/>
      <c r="L127" s="99"/>
      <c r="M127" s="100"/>
      <c r="N127" s="100"/>
      <c r="O127" s="100"/>
      <c r="P127" s="100"/>
      <c r="Q127" s="100"/>
      <c r="R127" s="100"/>
      <c r="S127" s="100"/>
      <c r="T127" s="101"/>
    </row>
    <row r="128" spans="2:20" ht="17.25" thickBot="1" x14ac:dyDescent="0.35">
      <c r="B128" s="102"/>
      <c r="C128" s="103"/>
      <c r="D128" s="103"/>
      <c r="E128" s="103"/>
      <c r="F128" s="103"/>
      <c r="G128" s="103"/>
      <c r="H128" s="103"/>
      <c r="I128" s="103"/>
      <c r="J128" s="104"/>
      <c r="L128" s="102"/>
      <c r="M128" s="103"/>
      <c r="N128" s="103"/>
      <c r="O128" s="103"/>
      <c r="P128" s="103"/>
      <c r="Q128" s="103"/>
      <c r="R128" s="103"/>
      <c r="S128" s="103"/>
      <c r="T128" s="104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70" t="s">
        <v>261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2"/>
      <c r="N130" s="52"/>
      <c r="O130" s="70" t="s">
        <v>262</v>
      </c>
      <c r="P130" s="71"/>
      <c r="Q130" s="71"/>
      <c r="R130" s="71"/>
      <c r="S130" s="71"/>
      <c r="T130" s="72"/>
    </row>
    <row r="131" spans="2:21" ht="18" customHeight="1" thickBot="1" x14ac:dyDescent="0.35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5"/>
      <c r="N131" s="52"/>
      <c r="O131" s="73"/>
      <c r="P131" s="74"/>
      <c r="Q131" s="74"/>
      <c r="R131" s="74"/>
      <c r="S131" s="74"/>
      <c r="T131" s="75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70" t="s">
        <v>193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2"/>
    </row>
    <row r="156" spans="2:21" ht="18" customHeight="1" thickBot="1" x14ac:dyDescent="0.35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5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81" t="s">
        <v>176</v>
      </c>
      <c r="C158" s="81"/>
      <c r="D158" s="81"/>
      <c r="E158" s="4"/>
      <c r="F158" s="4"/>
      <c r="G158" s="4"/>
      <c r="H158" s="4"/>
      <c r="I158" s="4"/>
      <c r="L158" s="81" t="s">
        <v>177</v>
      </c>
      <c r="M158" s="81"/>
      <c r="N158" s="8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76" t="s">
        <v>265</v>
      </c>
      <c r="C171" s="77"/>
      <c r="D171" s="77"/>
      <c r="E171" s="77"/>
      <c r="F171" s="77"/>
      <c r="G171" s="77"/>
      <c r="H171" s="77"/>
      <c r="I171" s="77"/>
      <c r="J171" s="78"/>
      <c r="L171" s="76" t="s">
        <v>175</v>
      </c>
      <c r="M171" s="77"/>
      <c r="N171" s="77"/>
      <c r="O171" s="77"/>
      <c r="P171" s="77"/>
      <c r="Q171" s="77"/>
      <c r="R171" s="77"/>
      <c r="S171" s="78"/>
    </row>
    <row r="172" spans="2:19" ht="18" customHeight="1" x14ac:dyDescent="0.3">
      <c r="B172" s="40" t="s">
        <v>170</v>
      </c>
      <c r="C172" s="18"/>
      <c r="D172" s="18"/>
      <c r="E172" s="4"/>
      <c r="F172" s="85">
        <f>ROUND('DRIs DATA'!F36/'DRIs DATA'!C36*100,2)</f>
        <v>90</v>
      </c>
      <c r="G172" s="85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653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99" t="s">
        <v>184</v>
      </c>
      <c r="C174" s="100"/>
      <c r="D174" s="100"/>
      <c r="E174" s="100"/>
      <c r="F174" s="100"/>
      <c r="G174" s="100"/>
      <c r="H174" s="100"/>
      <c r="I174" s="100"/>
      <c r="J174" s="101"/>
      <c r="L174" s="99" t="s">
        <v>186</v>
      </c>
      <c r="M174" s="100"/>
      <c r="N174" s="100"/>
      <c r="O174" s="100"/>
      <c r="P174" s="100"/>
      <c r="Q174" s="100"/>
      <c r="R174" s="100"/>
      <c r="S174" s="101"/>
    </row>
    <row r="175" spans="2:19" ht="18" customHeight="1" x14ac:dyDescent="0.3">
      <c r="B175" s="99"/>
      <c r="C175" s="100"/>
      <c r="D175" s="100"/>
      <c r="E175" s="100"/>
      <c r="F175" s="100"/>
      <c r="G175" s="100"/>
      <c r="H175" s="100"/>
      <c r="I175" s="100"/>
      <c r="J175" s="101"/>
      <c r="L175" s="99"/>
      <c r="M175" s="100"/>
      <c r="N175" s="100"/>
      <c r="O175" s="100"/>
      <c r="P175" s="100"/>
      <c r="Q175" s="100"/>
      <c r="R175" s="100"/>
      <c r="S175" s="101"/>
    </row>
    <row r="176" spans="2:19" ht="18" customHeight="1" x14ac:dyDescent="0.3">
      <c r="B176" s="99"/>
      <c r="C176" s="100"/>
      <c r="D176" s="100"/>
      <c r="E176" s="100"/>
      <c r="F176" s="100"/>
      <c r="G176" s="100"/>
      <c r="H176" s="100"/>
      <c r="I176" s="100"/>
      <c r="J176" s="101"/>
      <c r="L176" s="99"/>
      <c r="M176" s="100"/>
      <c r="N176" s="100"/>
      <c r="O176" s="100"/>
      <c r="P176" s="100"/>
      <c r="Q176" s="100"/>
      <c r="R176" s="100"/>
      <c r="S176" s="101"/>
    </row>
    <row r="177" spans="2:19" ht="18" customHeight="1" x14ac:dyDescent="0.3">
      <c r="B177" s="99"/>
      <c r="C177" s="100"/>
      <c r="D177" s="100"/>
      <c r="E177" s="100"/>
      <c r="F177" s="100"/>
      <c r="G177" s="100"/>
      <c r="H177" s="100"/>
      <c r="I177" s="100"/>
      <c r="J177" s="101"/>
      <c r="L177" s="99"/>
      <c r="M177" s="100"/>
      <c r="N177" s="100"/>
      <c r="O177" s="100"/>
      <c r="P177" s="100"/>
      <c r="Q177" s="100"/>
      <c r="R177" s="100"/>
      <c r="S177" s="101"/>
    </row>
    <row r="178" spans="2:19" ht="18" customHeight="1" x14ac:dyDescent="0.3">
      <c r="B178" s="99"/>
      <c r="C178" s="100"/>
      <c r="D178" s="100"/>
      <c r="E178" s="100"/>
      <c r="F178" s="100"/>
      <c r="G178" s="100"/>
      <c r="H178" s="100"/>
      <c r="I178" s="100"/>
      <c r="J178" s="101"/>
      <c r="L178" s="99"/>
      <c r="M178" s="100"/>
      <c r="N178" s="100"/>
      <c r="O178" s="100"/>
      <c r="P178" s="100"/>
      <c r="Q178" s="100"/>
      <c r="R178" s="100"/>
      <c r="S178" s="101"/>
    </row>
    <row r="179" spans="2:19" ht="18" customHeight="1" x14ac:dyDescent="0.3">
      <c r="B179" s="99"/>
      <c r="C179" s="100"/>
      <c r="D179" s="100"/>
      <c r="E179" s="100"/>
      <c r="F179" s="100"/>
      <c r="G179" s="100"/>
      <c r="H179" s="100"/>
      <c r="I179" s="100"/>
      <c r="J179" s="101"/>
      <c r="L179" s="99"/>
      <c r="M179" s="100"/>
      <c r="N179" s="100"/>
      <c r="O179" s="100"/>
      <c r="P179" s="100"/>
      <c r="Q179" s="100"/>
      <c r="R179" s="100"/>
      <c r="S179" s="101"/>
    </row>
    <row r="180" spans="2:19" ht="18" customHeight="1" thickBot="1" x14ac:dyDescent="0.35">
      <c r="B180" s="102"/>
      <c r="C180" s="103"/>
      <c r="D180" s="103"/>
      <c r="E180" s="103"/>
      <c r="F180" s="103"/>
      <c r="G180" s="103"/>
      <c r="H180" s="103"/>
      <c r="I180" s="103"/>
      <c r="J180" s="104"/>
      <c r="L180" s="99"/>
      <c r="M180" s="100"/>
      <c r="N180" s="100"/>
      <c r="O180" s="100"/>
      <c r="P180" s="100"/>
      <c r="Q180" s="100"/>
      <c r="R180" s="100"/>
      <c r="S180" s="101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99"/>
      <c r="M181" s="100"/>
      <c r="N181" s="100"/>
      <c r="O181" s="100"/>
      <c r="P181" s="100"/>
      <c r="Q181" s="100"/>
      <c r="R181" s="100"/>
      <c r="S181" s="101"/>
    </row>
    <row r="182" spans="2:19" ht="18" customHeight="1" thickBot="1" x14ac:dyDescent="0.35">
      <c r="L182" s="102"/>
      <c r="M182" s="103"/>
      <c r="N182" s="103"/>
      <c r="O182" s="103"/>
      <c r="P182" s="103"/>
      <c r="Q182" s="103"/>
      <c r="R182" s="103"/>
      <c r="S182" s="104"/>
    </row>
    <row r="183" spans="2:19" ht="18" customHeight="1" x14ac:dyDescent="0.3">
      <c r="B183" s="81" t="s">
        <v>178</v>
      </c>
      <c r="C183" s="81"/>
      <c r="D183" s="8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76" t="s">
        <v>266</v>
      </c>
      <c r="C196" s="77"/>
      <c r="D196" s="77"/>
      <c r="E196" s="77"/>
      <c r="F196" s="77"/>
      <c r="G196" s="77"/>
      <c r="H196" s="77"/>
      <c r="I196" s="77"/>
      <c r="J196" s="78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85">
        <f>ROUND('DRIs DATA'!F46/'DRIs DATA'!C46*100,2)</f>
        <v>219.79</v>
      </c>
      <c r="G197" s="85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99" t="s">
        <v>185</v>
      </c>
      <c r="C199" s="100"/>
      <c r="D199" s="100"/>
      <c r="E199" s="100"/>
      <c r="F199" s="100"/>
      <c r="G199" s="100"/>
      <c r="H199" s="100"/>
      <c r="I199" s="100"/>
      <c r="J199" s="101"/>
      <c r="S199" s="4"/>
    </row>
    <row r="200" spans="2:20" ht="18" customHeight="1" x14ac:dyDescent="0.3">
      <c r="B200" s="99"/>
      <c r="C200" s="100"/>
      <c r="D200" s="100"/>
      <c r="E200" s="100"/>
      <c r="F200" s="100"/>
      <c r="G200" s="100"/>
      <c r="H200" s="100"/>
      <c r="I200" s="100"/>
      <c r="J200" s="101"/>
      <c r="S200" s="4"/>
    </row>
    <row r="201" spans="2:20" ht="18" customHeight="1" x14ac:dyDescent="0.3">
      <c r="B201" s="99"/>
      <c r="C201" s="100"/>
      <c r="D201" s="100"/>
      <c r="E201" s="100"/>
      <c r="F201" s="100"/>
      <c r="G201" s="100"/>
      <c r="H201" s="100"/>
      <c r="I201" s="100"/>
      <c r="J201" s="101"/>
      <c r="S201" s="4"/>
    </row>
    <row r="202" spans="2:20" ht="18" customHeight="1" x14ac:dyDescent="0.3">
      <c r="B202" s="99"/>
      <c r="C202" s="100"/>
      <c r="D202" s="100"/>
      <c r="E202" s="100"/>
      <c r="F202" s="100"/>
      <c r="G202" s="100"/>
      <c r="H202" s="100"/>
      <c r="I202" s="100"/>
      <c r="J202" s="101"/>
      <c r="S202" s="4"/>
    </row>
    <row r="203" spans="2:20" ht="18" customHeight="1" x14ac:dyDescent="0.3">
      <c r="B203" s="99"/>
      <c r="C203" s="100"/>
      <c r="D203" s="100"/>
      <c r="E203" s="100"/>
      <c r="F203" s="100"/>
      <c r="G203" s="100"/>
      <c r="H203" s="100"/>
      <c r="I203" s="100"/>
      <c r="J203" s="101"/>
      <c r="S203" s="4"/>
    </row>
    <row r="204" spans="2:20" ht="18" customHeight="1" thickBot="1" x14ac:dyDescent="0.35">
      <c r="B204" s="102"/>
      <c r="C204" s="103"/>
      <c r="D204" s="103"/>
      <c r="E204" s="103"/>
      <c r="F204" s="103"/>
      <c r="G204" s="103"/>
      <c r="H204" s="103"/>
      <c r="I204" s="103"/>
      <c r="J204" s="104"/>
      <c r="S204" s="4"/>
    </row>
    <row r="205" spans="2:20" ht="18" customHeight="1" thickBot="1" x14ac:dyDescent="0.35">
      <c r="K205" s="8"/>
    </row>
    <row r="206" spans="2:20" ht="18" customHeight="1" x14ac:dyDescent="0.3">
      <c r="B206" s="70" t="s">
        <v>194</v>
      </c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2"/>
    </row>
    <row r="207" spans="2:20" ht="18" customHeight="1" thickBot="1" x14ac:dyDescent="0.35">
      <c r="B207" s="7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5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05" t="s">
        <v>187</v>
      </c>
      <c r="C209" s="105"/>
      <c r="D209" s="105"/>
      <c r="E209" s="105"/>
      <c r="F209" s="105"/>
      <c r="G209" s="105"/>
      <c r="H209" s="105"/>
      <c r="I209" s="22">
        <f>'DRIs DATA'!B6</f>
        <v>2400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86" t="s">
        <v>189</v>
      </c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2021-08-27T06:04:38Z</dcterms:modified>
</cp:coreProperties>
</file>