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<sst xmlns="http://schemas.openxmlformats.org/spreadsheetml/2006/main" count="692" uniqueCount="337">
  <si>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</si>
  <si>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</si>
  <si>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</si>
  <si>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</si>
  <si>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</si>
  <si>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</si>
  <si>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</si>
  <si>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</si>
  <si>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</si>
  <si>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</si>
  <si>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</si>
  <si>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</si>
  <si>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</si>
  <si>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</si>
  <si>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</si>
  <si>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</si>
  <si>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</si>
  <si>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</si>
  <si>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</si>
  <si>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</si>
  <si>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</si>
  <si>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</si>
  <si>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</si>
  <si>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</si>
  <si>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</si>
  <si>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</si>
  <si>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</si>
  <si>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</si>
  <si>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</si>
  <si>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</si>
  <si>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</si>
  <si>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</si>
  <si>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</si>
  <si>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</si>
  <si>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</si>
  <si>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</si>
  <si>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</si>
  <si>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</si>
  <si>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</si>
  <si>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</si>
  <si>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</si>
  <si>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</si>
  <si>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</si>
  <si>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</si>
  <si>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</si>
  <si>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</si>
  <si>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</si>
  <si>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</si>
  <si>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</si>
  <si>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</si>
  <si>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</si>
  <si>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</si>
  <si>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</si>
  <si>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</si>
  <si>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</si>
  <si>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</si>
  <si>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</si>
  <si>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</si>
  <si>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</si>
  <si>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</si>
  <si>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</si>
  <si>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</si>
  <si>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</si>
  <si>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</si>
  <si>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</si>
  <si>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</si>
  <si>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</si>
  <si>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</si>
  <si>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</si>
  <si>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</si>
  <si>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</si>
  <si>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</si>
  <si>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</si>
  <si>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</si>
  <si>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</si>
  <si>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</si>
  <si>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</si>
  <si>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</si>
  <si>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</si>
  <si>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</si>
  <si>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</si>
  <si>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</si>
  <si>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</si>
  <si>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</si>
  <si>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</si>
  <si>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</si>
  <si>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</si>
  <si>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</si>
  <si>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</si>
  <si>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</si>
  <si>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</si>
  <si>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</si>
  <si>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</si>
  <si>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</si>
  <si>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</si>
  <si>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</si>
  <si>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</si>
  <si>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</si>
  <si>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</si>
  <si>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</si>
  <si>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</si>
  <si>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</si>
  <si>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</si>
  <si>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</si>
  <si>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</si>
  <si>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</si>
  <si>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</si>
  <si>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</si>
  <si>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</si>
  <si>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</si>
  <si>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</si>
  <si>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</si>
  <si>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</si>
  <si>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</si>
  <si>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</si>
  <si>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</si>
  <si>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</si>
  <si>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</si>
  <si>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</si>
  <si>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</si>
  <si>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</si>
  <si>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</si>
  <si>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</si>
  <si>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</si>
  <si>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</si>
  <si>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</si>
  <si>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</si>
  <si>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</si>
  <si>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</si>
  <si>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</si>
  <si>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</si>
  <si>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</si>
  <si>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</si>
  <si>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</si>
  <si>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</si>
  <si>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</si>
  <si>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</si>
  <si>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</si>
  <si>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</si>
  <si>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</si>
  <si>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</si>
  <si>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</si>
  <si>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</si>
  <si>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</si>
  <si>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</si>
  <si>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</si>
  <si>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</si>
  <si>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</si>
  <si>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</si>
  <si>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</si>
  <si>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</si>
  <si>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</si>
  <si>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</si>
  <si>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</si>
  <si>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</si>
  <si>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</si>
  <si>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</si>
  <si>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</si>
  <si>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</si>
  <si>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</si>
  <si>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</si>
  <si>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</si>
  <si>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</si>
  <si>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</si>
  <si>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</si>
  <si>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</si>
  <si>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</si>
  <si>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</si>
  <si>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</si>
  <si>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</si>
  <si>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</si>
  <si>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</si>
  <si>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</si>
  <si>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</si>
  <si>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</si>
  <si>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</si>
  <si>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</si>
  <si>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</si>
  <si>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</si>
  <si>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</si>
  <si>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</si>
  <si>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</si>
  <si>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</si>
  <si>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</si>
  <si>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</si>
  <si>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</si>
  <si>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</si>
  <si>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</si>
  <si>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</si>
  <si>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</si>
  <si>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</si>
  <si>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</si>
  <si>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</si>
  <si>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</si>
  <si>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</si>
  <si>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</si>
  <si>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</si>
  <si>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</si>
  <si>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</si>
  <si>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</si>
  <si>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</si>
  <si>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</si>
  <si>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</si>
  <si>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</si>
  <si>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</si>
  <si>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</si>
  <si>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</si>
  <si>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</si>
  <si>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</si>
  <si>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</si>
  <si>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</si>
  <si>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</si>
  <si>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</si>
  <si>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</si>
  <si>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</si>
  <si>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</si>
  <si>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</si>
  <si>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</si>
  <si>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</si>
  <si>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</si>
  <si>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</si>
  <si>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</si>
  <si>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</si>
  <si>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</si>
  <si>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</si>
  <si>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</si>
  <si>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</si>
  <si>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</si>
  <si>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</si>
  <si>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</si>
  <si>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</si>
  <si>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</si>
  <si>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</si>
  <si>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</si>
  <si>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</si>
  <si>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</si>
  <si>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</si>
  <si>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</si>
  <si>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</si>
  <si>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</si>
  <si>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</si>
  <si>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</si>
  <si>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</si>
  <si>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</si>
  <si>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</si>
  <si>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</si>
  <si>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</si>
  <si>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</si>
  <si>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</si>
  <si>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</si>
  <si>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</si>
  <si>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</si>
  <si>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</si>
  <si>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</si>
  <si>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</si>
  <si>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</si>
  <si>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</si>
  <si>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</si>
  <si>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</si>
  <si>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</si>
  <si>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</si>
  <si>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</si>
  <si>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</si>
  <si>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</si>
  <si>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</si>
  <si>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</si>
  <si>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</si>
  <si>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</si>
  <si>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</si>
  <si>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</si>
  <si>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</si>
  <si>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</si>
  <si>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</si>
  <si>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</si>
  <si>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</si>
  <si>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</si>
  <si>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정보</t>
    <phoneticPr fontId="1" type="noConversion"/>
  </si>
  <si>
    <t>F</t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</si>
  <si>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</si>
  <si>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</si>
  <si>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</si>
  <si>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</si>
  <si>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</si>
  <si>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</si>
  <si>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</si>
  <si>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</si>
  <si>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</si>
  <si>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</si>
  <si>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</si>
  <si>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</si>
  <si>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비타민A</t>
    <phoneticPr fontId="1" type="noConversion"/>
  </si>
  <si>
    <t>비타민E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</si>
  <si>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</si>
  <si>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</si>
  <si>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</si>
  <si>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</si>
  <si>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</si>
  <si>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</si>
  <si>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</si>
  <si>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</si>
  <si>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</si>
  <si>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</si>
  <si>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</si>
  <si>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</si>
  <si>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</si>
  <si>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인</t>
    <phoneticPr fontId="1" type="noConversion"/>
  </si>
  <si>
    <t>칼륨</t>
    <phoneticPr fontId="1" type="noConversion"/>
  </si>
  <si>
    <t>염소</t>
    <phoneticPr fontId="1" type="noConversion"/>
  </si>
  <si>
    <t>불포화지방산</t>
    <phoneticPr fontId="1" type="noConversion"/>
  </si>
  <si>
    <t>적정비율(최대)</t>
    <phoneticPr fontId="1" type="noConversion"/>
  </si>
  <si>
    <t>비타민D</t>
    <phoneticPr fontId="1" type="noConversion"/>
  </si>
  <si>
    <t>다량 무기질</t>
    <phoneticPr fontId="1" type="noConversion"/>
  </si>
  <si>
    <t>아연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</si>
  <si>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</si>
  <si>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</si>
  <si>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</si>
  <si>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</si>
  <si>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</si>
  <si>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</si>
  <si>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</si>
  <si>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</si>
  <si>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</si>
  <si>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</si>
  <si>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</si>
  <si>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지용성 비타민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</si>
  <si>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</si>
  <si>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</si>
  <si>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</si>
  <si>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</si>
  <si>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</si>
  <si>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</si>
  <si>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</si>
  <si>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</si>
  <si>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(설문지 : FFQ 95문항 설문지, 사용자 : 장금자, ID : H1900916)</t>
  </si>
  <si>
    <t>2021년 10월 08일 16:02:55</t>
  </si>
  <si>
    <t>H1900916</t>
  </si>
  <si>
    <t>장금자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</si>
</sst>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50.369762000000001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6946928"/>
        <c:axId val="106945752"/>
      </c:barChart>
      <c:catAx>
        <c:axId val="10694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945752"/>
        <c:crosses val="autoZero"/>
        <c:auto val="1"/>
        <c:lblAlgn val="ctr"/>
        <c:lblOffset val="100"/>
        <c:noMultiLvlLbl val="0"/>
      </c:catAx>
      <c:valAx>
        <c:axId val="106945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6946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24.146332000000001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6944576"/>
        <c:axId val="106946536"/>
      </c:barChart>
      <c:catAx>
        <c:axId val="106944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946536"/>
        <c:crosses val="autoZero"/>
        <c:auto val="1"/>
        <c:lblAlgn val="ctr"/>
        <c:lblOffset val="100"/>
        <c:noMultiLvlLbl val="0"/>
      </c:catAx>
      <c:valAx>
        <c:axId val="106946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694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4.9117930000000003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6941048"/>
        <c:axId val="263493960"/>
      </c:barChart>
      <c:catAx>
        <c:axId val="106941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493960"/>
        <c:crosses val="autoZero"/>
        <c:auto val="1"/>
        <c:lblAlgn val="ctr"/>
        <c:lblOffset val="100"/>
        <c:noMultiLvlLbl val="0"/>
      </c:catAx>
      <c:valAx>
        <c:axId val="263493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694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200.07602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7904"/>
        <c:axId val="605346336"/>
      </c:barChart>
      <c:catAx>
        <c:axId val="605347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6336"/>
        <c:crosses val="autoZero"/>
        <c:auto val="1"/>
        <c:lblAlgn val="ctr"/>
        <c:lblOffset val="100"/>
        <c:noMultiLvlLbl val="0"/>
      </c:catAx>
      <c:valAx>
        <c:axId val="605346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1.7234107999999999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7120"/>
        <c:axId val="605342808"/>
      </c:barChart>
      <c:catAx>
        <c:axId val="605347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2808"/>
        <c:crosses val="autoZero"/>
        <c:auto val="1"/>
        <c:lblAlgn val="ctr"/>
        <c:lblOffset val="100"/>
        <c:noMultiLvlLbl val="0"/>
      </c:catAx>
      <c:valAx>
        <c:axId val="6053428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7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10.277138000000001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1632"/>
        <c:axId val="605344376"/>
      </c:barChart>
      <c:catAx>
        <c:axId val="605341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4376"/>
        <c:crosses val="autoZero"/>
        <c:auto val="1"/>
        <c:lblAlgn val="ctr"/>
        <c:lblOffset val="100"/>
        <c:noMultiLvlLbl val="0"/>
      </c:catAx>
      <c:valAx>
        <c:axId val="605344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1.7611448999999999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5160"/>
        <c:axId val="605342024"/>
      </c:barChart>
      <c:catAx>
        <c:axId val="605345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2024"/>
        <c:crosses val="autoZero"/>
        <c:auto val="1"/>
        <c:lblAlgn val="ctr"/>
        <c:lblOffset val="100"/>
        <c:noMultiLvlLbl val="0"/>
      </c:catAx>
      <c:valAx>
        <c:axId val="605342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5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516.96370000000002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3592"/>
        <c:axId val="605347512"/>
      </c:barChart>
      <c:catAx>
        <c:axId val="605343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7512"/>
        <c:crosses val="autoZero"/>
        <c:auto val="1"/>
        <c:lblAlgn val="ctr"/>
        <c:lblOffset val="100"/>
        <c:noMultiLvlLbl val="0"/>
      </c:catAx>
      <c:valAx>
        <c:axId val="605347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3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6.6202350000000001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1240"/>
        <c:axId val="605342416"/>
      </c:barChart>
      <c:catAx>
        <c:axId val="605341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2416"/>
        <c:crosses val="autoZero"/>
        <c:auto val="1"/>
        <c:lblAlgn val="ctr"/>
        <c:lblOffset val="100"/>
        <c:noMultiLvlLbl val="0"/>
      </c:catAx>
      <c:valAx>
        <c:axId val="6053424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1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4.2457013000000003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5348296"/>
        <c:axId val="605343984"/>
      </c:barChart>
      <c:catAx>
        <c:axId val="605348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5343984"/>
        <c:crosses val="autoZero"/>
        <c:auto val="1"/>
        <c:lblAlgn val="ctr"/>
        <c:lblOffset val="100"/>
        <c:noMultiLvlLbl val="0"/>
      </c:catAx>
      <c:valAx>
        <c:axId val="605343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5348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1.4040318000000001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224848"/>
        <c:axId val="263495920"/>
      </c:barChart>
      <c:catAx>
        <c:axId val="517224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495920"/>
        <c:crosses val="autoZero"/>
        <c:auto val="1"/>
        <c:lblAlgn val="ctr"/>
        <c:lblOffset val="100"/>
        <c:noMultiLvlLbl val="0"/>
      </c:catAx>
      <c:valAx>
        <c:axId val="263495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22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1001.38184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91424"/>
        <c:axId val="532696520"/>
      </c:barChart>
      <c:catAx>
        <c:axId val="532691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96520"/>
        <c:crosses val="autoZero"/>
        <c:auto val="1"/>
        <c:lblAlgn val="ctr"/>
        <c:lblOffset val="100"/>
        <c:noMultiLvlLbl val="0"/>
      </c:catAx>
      <c:valAx>
        <c:axId val="532696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91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3747.1610000000001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92992"/>
        <c:axId val="532689856"/>
      </c:barChart>
      <c:catAx>
        <c:axId val="532692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89856"/>
        <c:crosses val="autoZero"/>
        <c:auto val="1"/>
        <c:lblAlgn val="ctr"/>
        <c:lblOffset val="100"/>
        <c:noMultiLvlLbl val="0"/>
      </c:catAx>
      <c:valAx>
        <c:axId val="532689856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9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256.67077999999998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89464"/>
        <c:axId val="532693776"/>
      </c:barChart>
      <c:catAx>
        <c:axId val="532689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93776"/>
        <c:crosses val="autoZero"/>
        <c:auto val="1"/>
        <c:lblAlgn val="ctr"/>
        <c:lblOffset val="100"/>
        <c:noMultiLvlLbl val="0"/>
      </c:catAx>
      <c:valAx>
        <c:axId val="5326937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89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117.27703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93384"/>
        <c:axId val="532694168"/>
      </c:barChart>
      <c:catAx>
        <c:axId val="532693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94168"/>
        <c:crosses val="autoZero"/>
        <c:auto val="1"/>
        <c:lblAlgn val="ctr"/>
        <c:lblOffset val="100"/>
        <c:noMultiLvlLbl val="0"/>
      </c:catAx>
      <c:valAx>
        <c:axId val="532694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93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7.2010006999999998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91816"/>
        <c:axId val="532692208"/>
      </c:barChart>
      <c:catAx>
        <c:axId val="532691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92208"/>
        <c:crosses val="autoZero"/>
        <c:auto val="1"/>
        <c:lblAlgn val="ctr"/>
        <c:lblOffset val="100"/>
        <c:noMultiLvlLbl val="0"/>
      </c:catAx>
      <c:valAx>
        <c:axId val="5326922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91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790.89390000000003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94952"/>
        <c:axId val="532695344"/>
      </c:barChart>
      <c:catAx>
        <c:axId val="532694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95344"/>
        <c:crosses val="autoZero"/>
        <c:auto val="1"/>
        <c:lblAlgn val="ctr"/>
        <c:lblOffset val="100"/>
        <c:noMultiLvlLbl val="0"/>
      </c:catAx>
      <c:valAx>
        <c:axId val="53269534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94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1.0638877E-2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95736"/>
        <c:axId val="527777328"/>
      </c:barChart>
      <c:catAx>
        <c:axId val="532695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77328"/>
        <c:crosses val="autoZero"/>
        <c:auto val="1"/>
        <c:lblAlgn val="ctr"/>
        <c:lblOffset val="100"/>
        <c:noMultiLvlLbl val="0"/>
      </c:catAx>
      <c:valAx>
        <c:axId val="527777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95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2.1614494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7774976"/>
        <c:axId val="527779680"/>
      </c:barChart>
      <c:catAx>
        <c:axId val="52777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79680"/>
        <c:crosses val="autoZero"/>
        <c:auto val="1"/>
        <c:lblAlgn val="ctr"/>
        <c:lblOffset val="100"/>
        <c:noMultiLvlLbl val="0"/>
      </c:catAx>
      <c:valAx>
        <c:axId val="5277796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77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130.35046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7780856"/>
        <c:axId val="527779288"/>
      </c:barChart>
      <c:catAx>
        <c:axId val="527780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79288"/>
        <c:crosses val="autoZero"/>
        <c:auto val="1"/>
        <c:lblAlgn val="ctr"/>
        <c:lblOffset val="100"/>
        <c:noMultiLvlLbl val="0"/>
      </c:catAx>
      <c:valAx>
        <c:axId val="527779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780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71.349639999999994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7773800"/>
        <c:axId val="527777720"/>
      </c:barChart>
      <c:catAx>
        <c:axId val="527773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77720"/>
        <c:crosses val="autoZero"/>
        <c:auto val="1"/>
        <c:lblAlgn val="ctr"/>
        <c:lblOffset val="100"/>
        <c:noMultiLvlLbl val="0"/>
      </c:catAx>
      <c:valAx>
        <c:axId val="527777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773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4.8559999999999999</c:v>
                </c:pt>
                <c:pt idx="1">
                  <c:v>18.431999999999999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27776936"/>
        <c:axId val="527776152"/>
      </c:barChart>
      <c:catAx>
        <c:axId val="527776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76152"/>
        <c:crosses val="autoZero"/>
        <c:auto val="1"/>
        <c:lblAlgn val="ctr"/>
        <c:lblOffset val="100"/>
        <c:noMultiLvlLbl val="0"/>
      </c:catAx>
      <c:valAx>
        <c:axId val="527776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776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12.616156999999999</c:v>
                </c:pt>
                <c:pt idx="1">
                  <c:v>15.251690999999999</c:v>
                </c:pt>
                <c:pt idx="2">
                  <c:v>12.58267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399.03253000000001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7775760"/>
        <c:axId val="527776544"/>
      </c:barChart>
      <c:catAx>
        <c:axId val="527775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76544"/>
        <c:crosses val="autoZero"/>
        <c:auto val="1"/>
        <c:lblAlgn val="ctr"/>
        <c:lblOffset val="100"/>
        <c:noMultiLvlLbl val="0"/>
      </c:catAx>
      <c:valAx>
        <c:axId val="5277765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775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22.078589999999998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7778504"/>
        <c:axId val="527780464"/>
      </c:barChart>
      <c:catAx>
        <c:axId val="527778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7780464"/>
        <c:crosses val="autoZero"/>
        <c:auto val="1"/>
        <c:lblAlgn val="ctr"/>
        <c:lblOffset val="100"/>
        <c:noMultiLvlLbl val="0"/>
      </c:catAx>
      <c:valAx>
        <c:axId val="527780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778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73.266000000000005</c:v>
                </c:pt>
                <c:pt idx="1">
                  <c:v>12.523</c:v>
                </c:pt>
                <c:pt idx="2">
                  <c:v>14.211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01563704"/>
        <c:axId val="601560176"/>
      </c:barChart>
      <c:catAx>
        <c:axId val="601563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560176"/>
        <c:crosses val="autoZero"/>
        <c:auto val="1"/>
        <c:lblAlgn val="ctr"/>
        <c:lblOffset val="100"/>
        <c:noMultiLvlLbl val="0"/>
      </c:catAx>
      <c:valAx>
        <c:axId val="6015601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63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1600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1615.2279000000001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1557824"/>
        <c:axId val="601564096"/>
      </c:barChart>
      <c:catAx>
        <c:axId val="601557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564096"/>
        <c:crosses val="autoZero"/>
        <c:auto val="1"/>
        <c:lblAlgn val="ctr"/>
        <c:lblOffset val="100"/>
        <c:noMultiLvlLbl val="0"/>
      </c:catAx>
      <c:valAx>
        <c:axId val="6015640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57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165.08019999999999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1560568"/>
        <c:axId val="601565272"/>
      </c:barChart>
      <c:catAx>
        <c:axId val="601560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565272"/>
        <c:crosses val="autoZero"/>
        <c:auto val="1"/>
        <c:lblAlgn val="ctr"/>
        <c:lblOffset val="100"/>
        <c:noMultiLvlLbl val="0"/>
      </c:catAx>
      <c:valAx>
        <c:axId val="6015652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60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502.92320000000001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1558216"/>
        <c:axId val="601560960"/>
      </c:barChart>
      <c:catAx>
        <c:axId val="601558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560960"/>
        <c:crosses val="autoZero"/>
        <c:auto val="1"/>
        <c:lblAlgn val="ctr"/>
        <c:lblOffset val="100"/>
        <c:noMultiLvlLbl val="0"/>
      </c:catAx>
      <c:valAx>
        <c:axId val="601560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58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3526.0875999999998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1558608"/>
        <c:axId val="601563312"/>
      </c:barChart>
      <c:catAx>
        <c:axId val="601558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563312"/>
        <c:crosses val="autoZero"/>
        <c:auto val="1"/>
        <c:lblAlgn val="ctr"/>
        <c:lblOffset val="100"/>
        <c:noMultiLvlLbl val="0"/>
      </c:catAx>
      <c:valAx>
        <c:axId val="601563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5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10.555429999999999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1559784"/>
        <c:axId val="601559000"/>
      </c:barChart>
      <c:catAx>
        <c:axId val="601559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559000"/>
        <c:crosses val="autoZero"/>
        <c:auto val="1"/>
        <c:lblAlgn val="ctr"/>
        <c:lblOffset val="100"/>
        <c:noMultiLvlLbl val="0"/>
      </c:catAx>
      <c:valAx>
        <c:axId val="601559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59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1.7611448999999999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01562528"/>
        <c:axId val="601446704"/>
      </c:barChart>
      <c:catAx>
        <c:axId val="60156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1446704"/>
        <c:crosses val="autoZero"/>
        <c:auto val="1"/>
        <c:lblAlgn val="ctr"/>
        <c:lblOffset val="100"/>
        <c:noMultiLvlLbl val="0"/>
      </c:catAx>
      <c:valAx>
        <c:axId val="601446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0156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장금자, ID : H1900916)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10월 08일 16:02:55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55</v>
      </c>
      <c r="B4" s="67"/>
      <c r="C4" s="67"/>
      <c r="D4" s="46"/>
      <c r="E4" s="69" t="s">
        <v>197</v>
      </c>
      <c r="F4" s="70"/>
      <c r="G4" s="70"/>
      <c r="H4" s="71"/>
      <c r="I4" s="46"/>
      <c r="J4" s="69" t="s">
        <v>198</v>
      </c>
      <c r="K4" s="70"/>
      <c r="L4" s="71"/>
      <c r="M4" s="46"/>
      <c r="N4" s="67" t="s">
        <v>199</v>
      </c>
      <c r="O4" s="67"/>
      <c r="P4" s="67"/>
      <c r="Q4" s="67"/>
      <c r="R4" s="67"/>
      <c r="S4" s="67"/>
      <c r="T4" s="46"/>
      <c r="U4" s="67" t="s">
        <v>200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1600</v>
      </c>
      <c r="C6" s="59">
        <f>'DRIs DATA 입력'!C6</f>
        <v>1615.2279000000001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50.369762000000001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24.146332000000001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73.266000000000005</v>
      </c>
      <c r="G8" s="59">
        <f>'DRIs DATA 입력'!G8</f>
        <v>12.523</v>
      </c>
      <c r="H8" s="59">
        <f>'DRIs DATA 입력'!H8</f>
        <v>14.211</v>
      </c>
      <c r="I8" s="46"/>
      <c r="J8" s="59" t="s">
        <v>215</v>
      </c>
      <c r="K8" s="59">
        <f>'DRIs DATA 입력'!K8</f>
        <v>4.8559999999999999</v>
      </c>
      <c r="L8" s="59">
        <f>'DRIs DATA 입력'!L8</f>
        <v>18.431999999999999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217</v>
      </c>
      <c r="B14" s="67"/>
      <c r="C14" s="67"/>
      <c r="D14" s="67"/>
      <c r="E14" s="67"/>
      <c r="F14" s="67"/>
      <c r="G14" s="46"/>
      <c r="H14" s="67" t="s">
        <v>218</v>
      </c>
      <c r="I14" s="67"/>
      <c r="J14" s="67"/>
      <c r="K14" s="67"/>
      <c r="L14" s="67"/>
      <c r="M14" s="67"/>
      <c r="N14" s="46"/>
      <c r="O14" s="67" t="s">
        <v>219</v>
      </c>
      <c r="P14" s="67"/>
      <c r="Q14" s="67"/>
      <c r="R14" s="67"/>
      <c r="S14" s="67"/>
      <c r="T14" s="67"/>
      <c r="U14" s="46"/>
      <c r="V14" s="67" t="s">
        <v>220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399.03253000000001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22.078589999999998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4.9117930000000003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200.07602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223</v>
      </c>
      <c r="B24" s="67"/>
      <c r="C24" s="67"/>
      <c r="D24" s="67"/>
      <c r="E24" s="67"/>
      <c r="F24" s="67"/>
      <c r="G24" s="46"/>
      <c r="H24" s="67" t="s">
        <v>224</v>
      </c>
      <c r="I24" s="67"/>
      <c r="J24" s="67"/>
      <c r="K24" s="67"/>
      <c r="L24" s="67"/>
      <c r="M24" s="67"/>
      <c r="N24" s="46"/>
      <c r="O24" s="67" t="s">
        <v>225</v>
      </c>
      <c r="P24" s="67"/>
      <c r="Q24" s="67"/>
      <c r="R24" s="67"/>
      <c r="S24" s="67"/>
      <c r="T24" s="67"/>
      <c r="U24" s="46"/>
      <c r="V24" s="67" t="s">
        <v>226</v>
      </c>
      <c r="W24" s="67"/>
      <c r="X24" s="67"/>
      <c r="Y24" s="67"/>
      <c r="Z24" s="67"/>
      <c r="AA24" s="67"/>
      <c r="AB24" s="46"/>
      <c r="AC24" s="67" t="s">
        <v>227</v>
      </c>
      <c r="AD24" s="67"/>
      <c r="AE24" s="67"/>
      <c r="AF24" s="67"/>
      <c r="AG24" s="67"/>
      <c r="AH24" s="67"/>
      <c r="AI24" s="46"/>
      <c r="AJ24" s="67" t="s">
        <v>228</v>
      </c>
      <c r="AK24" s="67"/>
      <c r="AL24" s="67"/>
      <c r="AM24" s="67"/>
      <c r="AN24" s="67"/>
      <c r="AO24" s="67"/>
      <c r="AP24" s="46"/>
      <c r="AQ24" s="67" t="s">
        <v>229</v>
      </c>
      <c r="AR24" s="67"/>
      <c r="AS24" s="67"/>
      <c r="AT24" s="67"/>
      <c r="AU24" s="67"/>
      <c r="AV24" s="67"/>
      <c r="AW24" s="46"/>
      <c r="AX24" s="67" t="s">
        <v>230</v>
      </c>
      <c r="AY24" s="67"/>
      <c r="AZ24" s="67"/>
      <c r="BA24" s="67"/>
      <c r="BB24" s="67"/>
      <c r="BC24" s="67"/>
      <c r="BD24" s="46"/>
      <c r="BE24" s="67" t="s">
        <v>231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165.08019999999999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1.3522358000000001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1.7234107999999999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10.277138000000001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1.7611448999999999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516.96370000000002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6.6202350000000001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4.2457013000000003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1.4040318000000001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234</v>
      </c>
      <c r="B34" s="67"/>
      <c r="C34" s="67"/>
      <c r="D34" s="67"/>
      <c r="E34" s="67"/>
      <c r="F34" s="67"/>
      <c r="G34" s="46"/>
      <c r="H34" s="67" t="s">
        <v>235</v>
      </c>
      <c r="I34" s="67"/>
      <c r="J34" s="67"/>
      <c r="K34" s="67"/>
      <c r="L34" s="67"/>
      <c r="M34" s="67"/>
      <c r="N34" s="46"/>
      <c r="O34" s="67" t="s">
        <v>236</v>
      </c>
      <c r="P34" s="67"/>
      <c r="Q34" s="67"/>
      <c r="R34" s="67"/>
      <c r="S34" s="67"/>
      <c r="T34" s="67"/>
      <c r="U34" s="46"/>
      <c r="V34" s="67" t="s">
        <v>237</v>
      </c>
      <c r="W34" s="67"/>
      <c r="X34" s="67"/>
      <c r="Y34" s="67"/>
      <c r="Z34" s="67"/>
      <c r="AA34" s="67"/>
      <c r="AB34" s="46"/>
      <c r="AC34" s="67" t="s">
        <v>238</v>
      </c>
      <c r="AD34" s="67"/>
      <c r="AE34" s="67"/>
      <c r="AF34" s="67"/>
      <c r="AG34" s="67"/>
      <c r="AH34" s="67"/>
      <c r="AI34" s="46"/>
      <c r="AJ34" s="67" t="s">
        <v>239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502.92320000000001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1001.38184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3526.0875999999998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3747.1610000000001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256.67077999999998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117.27703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241</v>
      </c>
      <c r="B44" s="67"/>
      <c r="C44" s="67"/>
      <c r="D44" s="67"/>
      <c r="E44" s="67"/>
      <c r="F44" s="67"/>
      <c r="G44" s="46"/>
      <c r="H44" s="67" t="s">
        <v>242</v>
      </c>
      <c r="I44" s="67"/>
      <c r="J44" s="67"/>
      <c r="K44" s="67"/>
      <c r="L44" s="67"/>
      <c r="M44" s="67"/>
      <c r="N44" s="46"/>
      <c r="O44" s="67" t="s">
        <v>243</v>
      </c>
      <c r="P44" s="67"/>
      <c r="Q44" s="67"/>
      <c r="R44" s="67"/>
      <c r="S44" s="67"/>
      <c r="T44" s="67"/>
      <c r="U44" s="46"/>
      <c r="V44" s="67" t="s">
        <v>244</v>
      </c>
      <c r="W44" s="67"/>
      <c r="X44" s="67"/>
      <c r="Y44" s="67"/>
      <c r="Z44" s="67"/>
      <c r="AA44" s="67"/>
      <c r="AB44" s="46"/>
      <c r="AC44" s="67" t="s">
        <v>245</v>
      </c>
      <c r="AD44" s="67"/>
      <c r="AE44" s="67"/>
      <c r="AF44" s="67"/>
      <c r="AG44" s="67"/>
      <c r="AH44" s="67"/>
      <c r="AI44" s="46"/>
      <c r="AJ44" s="67" t="s">
        <v>246</v>
      </c>
      <c r="AK44" s="67"/>
      <c r="AL44" s="67"/>
      <c r="AM44" s="67"/>
      <c r="AN44" s="67"/>
      <c r="AO44" s="67"/>
      <c r="AP44" s="46"/>
      <c r="AQ44" s="67" t="s">
        <v>247</v>
      </c>
      <c r="AR44" s="67"/>
      <c r="AS44" s="67"/>
      <c r="AT44" s="67"/>
      <c r="AU44" s="67"/>
      <c r="AV44" s="67"/>
      <c r="AW44" s="46"/>
      <c r="AX44" s="67" t="s">
        <v>248</v>
      </c>
      <c r="AY44" s="67"/>
      <c r="AZ44" s="67"/>
      <c r="BA44" s="67"/>
      <c r="BB44" s="67"/>
      <c r="BC44" s="67"/>
      <c r="BD44" s="46"/>
      <c r="BE44" s="67" t="s">
        <v>249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10.555429999999999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7.2010006999999998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790.89390000000003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1.0638877E-2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2.1614494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130.35046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71.349639999999994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J63" sqref="J63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276</v>
      </c>
      <c r="B1" s="61" t="s">
        <v>333</v>
      </c>
      <c r="G1" s="62" t="s">
        <v>278</v>
      </c>
      <c r="H1" s="61" t="s">
        <v>334</v>
      </c>
    </row>
    <row r="3" spans="1:27" x14ac:dyDescent="0.3">
      <c r="A3" s="68" t="s">
        <v>279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280</v>
      </c>
      <c r="B4" s="67"/>
      <c r="C4" s="67"/>
      <c r="E4" s="69" t="s">
        <v>281</v>
      </c>
      <c r="F4" s="70"/>
      <c r="G4" s="70"/>
      <c r="H4" s="71"/>
      <c r="J4" s="69" t="s">
        <v>308</v>
      </c>
      <c r="K4" s="70"/>
      <c r="L4" s="71"/>
      <c r="N4" s="67" t="s">
        <v>45</v>
      </c>
      <c r="O4" s="67"/>
      <c r="P4" s="67"/>
      <c r="Q4" s="67"/>
      <c r="R4" s="67"/>
      <c r="S4" s="67"/>
      <c r="U4" s="67" t="s">
        <v>282</v>
      </c>
      <c r="V4" s="67"/>
      <c r="W4" s="67"/>
      <c r="X4" s="67"/>
      <c r="Y4" s="67"/>
      <c r="Z4" s="67"/>
    </row>
    <row r="5" spans="1:27" x14ac:dyDescent="0.3">
      <c r="A5" s="65"/>
      <c r="B5" s="65" t="s">
        <v>283</v>
      </c>
      <c r="C5" s="65" t="s">
        <v>284</v>
      </c>
      <c r="E5" s="65"/>
      <c r="F5" s="65" t="s">
        <v>49</v>
      </c>
      <c r="G5" s="65" t="s">
        <v>285</v>
      </c>
      <c r="H5" s="65" t="s">
        <v>45</v>
      </c>
      <c r="J5" s="65"/>
      <c r="K5" s="65" t="s">
        <v>286</v>
      </c>
      <c r="L5" s="65" t="s">
        <v>287</v>
      </c>
      <c r="N5" s="65"/>
      <c r="O5" s="65" t="s">
        <v>288</v>
      </c>
      <c r="P5" s="65" t="s">
        <v>289</v>
      </c>
      <c r="Q5" s="65" t="s">
        <v>318</v>
      </c>
      <c r="R5" s="65" t="s">
        <v>319</v>
      </c>
      <c r="S5" s="65" t="s">
        <v>284</v>
      </c>
      <c r="U5" s="65"/>
      <c r="V5" s="65" t="s">
        <v>288</v>
      </c>
      <c r="W5" s="65" t="s">
        <v>289</v>
      </c>
      <c r="X5" s="65" t="s">
        <v>318</v>
      </c>
      <c r="Y5" s="65" t="s">
        <v>319</v>
      </c>
      <c r="Z5" s="65" t="s">
        <v>284</v>
      </c>
    </row>
    <row r="6" spans="1:27" x14ac:dyDescent="0.3">
      <c r="A6" s="65" t="s">
        <v>280</v>
      </c>
      <c r="B6" s="65">
        <v>1600</v>
      </c>
      <c r="C6" s="65">
        <v>1615.2279000000001</v>
      </c>
      <c r="E6" s="65" t="s">
        <v>320</v>
      </c>
      <c r="F6" s="65">
        <v>55</v>
      </c>
      <c r="G6" s="65">
        <v>15</v>
      </c>
      <c r="H6" s="65">
        <v>7</v>
      </c>
      <c r="J6" s="65" t="s">
        <v>320</v>
      </c>
      <c r="K6" s="65">
        <v>0.1</v>
      </c>
      <c r="L6" s="65">
        <v>4</v>
      </c>
      <c r="N6" s="65" t="s">
        <v>321</v>
      </c>
      <c r="O6" s="65">
        <v>40</v>
      </c>
      <c r="P6" s="65">
        <v>45</v>
      </c>
      <c r="Q6" s="65">
        <v>0</v>
      </c>
      <c r="R6" s="65">
        <v>0</v>
      </c>
      <c r="S6" s="65">
        <v>50.369762000000001</v>
      </c>
      <c r="U6" s="65" t="s">
        <v>322</v>
      </c>
      <c r="V6" s="65">
        <v>0</v>
      </c>
      <c r="W6" s="65">
        <v>0</v>
      </c>
      <c r="X6" s="65">
        <v>20</v>
      </c>
      <c r="Y6" s="65">
        <v>0</v>
      </c>
      <c r="Z6" s="65">
        <v>24.146332000000001</v>
      </c>
    </row>
    <row r="7" spans="1:27" x14ac:dyDescent="0.3">
      <c r="E7" s="65" t="s">
        <v>309</v>
      </c>
      <c r="F7" s="65">
        <v>65</v>
      </c>
      <c r="G7" s="65">
        <v>30</v>
      </c>
      <c r="H7" s="65">
        <v>20</v>
      </c>
      <c r="J7" s="65" t="s">
        <v>309</v>
      </c>
      <c r="K7" s="65">
        <v>1</v>
      </c>
      <c r="L7" s="65">
        <v>10</v>
      </c>
    </row>
    <row r="8" spans="1:27" x14ac:dyDescent="0.3">
      <c r="E8" s="65" t="s">
        <v>323</v>
      </c>
      <c r="F8" s="65">
        <v>73.266000000000005</v>
      </c>
      <c r="G8" s="65">
        <v>12.523</v>
      </c>
      <c r="H8" s="65">
        <v>14.211</v>
      </c>
      <c r="J8" s="65" t="s">
        <v>323</v>
      </c>
      <c r="K8" s="65">
        <v>4.8559999999999999</v>
      </c>
      <c r="L8" s="65">
        <v>18.431999999999999</v>
      </c>
    </row>
    <row r="13" spans="1:27" x14ac:dyDescent="0.3">
      <c r="A13" s="66" t="s">
        <v>324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290</v>
      </c>
      <c r="B14" s="67"/>
      <c r="C14" s="67"/>
      <c r="D14" s="67"/>
      <c r="E14" s="67"/>
      <c r="F14" s="67"/>
      <c r="H14" s="67" t="s">
        <v>291</v>
      </c>
      <c r="I14" s="67"/>
      <c r="J14" s="67"/>
      <c r="K14" s="67"/>
      <c r="L14" s="67"/>
      <c r="M14" s="67"/>
      <c r="O14" s="67" t="s">
        <v>310</v>
      </c>
      <c r="P14" s="67"/>
      <c r="Q14" s="67"/>
      <c r="R14" s="67"/>
      <c r="S14" s="67"/>
      <c r="T14" s="67"/>
      <c r="V14" s="67" t="s">
        <v>292</v>
      </c>
      <c r="W14" s="67"/>
      <c r="X14" s="67"/>
      <c r="Y14" s="67"/>
      <c r="Z14" s="67"/>
      <c r="AA14" s="67"/>
    </row>
    <row r="15" spans="1:27" x14ac:dyDescent="0.3">
      <c r="A15" s="65"/>
      <c r="B15" s="65" t="s">
        <v>288</v>
      </c>
      <c r="C15" s="65" t="s">
        <v>289</v>
      </c>
      <c r="D15" s="65" t="s">
        <v>318</v>
      </c>
      <c r="E15" s="65" t="s">
        <v>319</v>
      </c>
      <c r="F15" s="65" t="s">
        <v>284</v>
      </c>
      <c r="H15" s="65"/>
      <c r="I15" s="65" t="s">
        <v>288</v>
      </c>
      <c r="J15" s="65" t="s">
        <v>289</v>
      </c>
      <c r="K15" s="65" t="s">
        <v>318</v>
      </c>
      <c r="L15" s="65" t="s">
        <v>319</v>
      </c>
      <c r="M15" s="65" t="s">
        <v>284</v>
      </c>
      <c r="O15" s="65"/>
      <c r="P15" s="65" t="s">
        <v>288</v>
      </c>
      <c r="Q15" s="65" t="s">
        <v>289</v>
      </c>
      <c r="R15" s="65" t="s">
        <v>318</v>
      </c>
      <c r="S15" s="65" t="s">
        <v>319</v>
      </c>
      <c r="T15" s="65" t="s">
        <v>284</v>
      </c>
      <c r="V15" s="65"/>
      <c r="W15" s="65" t="s">
        <v>288</v>
      </c>
      <c r="X15" s="65" t="s">
        <v>289</v>
      </c>
      <c r="Y15" s="65" t="s">
        <v>318</v>
      </c>
      <c r="Z15" s="65" t="s">
        <v>319</v>
      </c>
      <c r="AA15" s="65" t="s">
        <v>284</v>
      </c>
    </row>
    <row r="16" spans="1:27" x14ac:dyDescent="0.3">
      <c r="A16" s="65" t="s">
        <v>293</v>
      </c>
      <c r="B16" s="65">
        <v>410</v>
      </c>
      <c r="C16" s="65">
        <v>550</v>
      </c>
      <c r="D16" s="65">
        <v>0</v>
      </c>
      <c r="E16" s="65">
        <v>3000</v>
      </c>
      <c r="F16" s="65">
        <v>399.03253000000001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22.078589999999998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4.9117930000000003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200.07602</v>
      </c>
    </row>
    <row r="23" spans="1:62" x14ac:dyDescent="0.3">
      <c r="A23" s="66" t="s">
        <v>294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295</v>
      </c>
      <c r="B24" s="67"/>
      <c r="C24" s="67"/>
      <c r="D24" s="67"/>
      <c r="E24" s="67"/>
      <c r="F24" s="67"/>
      <c r="H24" s="67" t="s">
        <v>296</v>
      </c>
      <c r="I24" s="67"/>
      <c r="J24" s="67"/>
      <c r="K24" s="67"/>
      <c r="L24" s="67"/>
      <c r="M24" s="67"/>
      <c r="O24" s="67" t="s">
        <v>297</v>
      </c>
      <c r="P24" s="67"/>
      <c r="Q24" s="67"/>
      <c r="R24" s="67"/>
      <c r="S24" s="67"/>
      <c r="T24" s="67"/>
      <c r="V24" s="67" t="s">
        <v>298</v>
      </c>
      <c r="W24" s="67"/>
      <c r="X24" s="67"/>
      <c r="Y24" s="67"/>
      <c r="Z24" s="67"/>
      <c r="AA24" s="67"/>
      <c r="AC24" s="67" t="s">
        <v>299</v>
      </c>
      <c r="AD24" s="67"/>
      <c r="AE24" s="67"/>
      <c r="AF24" s="67"/>
      <c r="AG24" s="67"/>
      <c r="AH24" s="67"/>
      <c r="AJ24" s="67" t="s">
        <v>300</v>
      </c>
      <c r="AK24" s="67"/>
      <c r="AL24" s="67"/>
      <c r="AM24" s="67"/>
      <c r="AN24" s="67"/>
      <c r="AO24" s="67"/>
      <c r="AQ24" s="67" t="s">
        <v>301</v>
      </c>
      <c r="AR24" s="67"/>
      <c r="AS24" s="67"/>
      <c r="AT24" s="67"/>
      <c r="AU24" s="67"/>
      <c r="AV24" s="67"/>
      <c r="AX24" s="67" t="s">
        <v>302</v>
      </c>
      <c r="AY24" s="67"/>
      <c r="AZ24" s="67"/>
      <c r="BA24" s="67"/>
      <c r="BB24" s="67"/>
      <c r="BC24" s="67"/>
      <c r="BE24" s="67" t="s">
        <v>303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288</v>
      </c>
      <c r="C25" s="65" t="s">
        <v>289</v>
      </c>
      <c r="D25" s="65" t="s">
        <v>318</v>
      </c>
      <c r="E25" s="65" t="s">
        <v>319</v>
      </c>
      <c r="F25" s="65" t="s">
        <v>284</v>
      </c>
      <c r="H25" s="65"/>
      <c r="I25" s="65" t="s">
        <v>288</v>
      </c>
      <c r="J25" s="65" t="s">
        <v>289</v>
      </c>
      <c r="K25" s="65" t="s">
        <v>318</v>
      </c>
      <c r="L25" s="65" t="s">
        <v>319</v>
      </c>
      <c r="M25" s="65" t="s">
        <v>284</v>
      </c>
      <c r="O25" s="65"/>
      <c r="P25" s="65" t="s">
        <v>288</v>
      </c>
      <c r="Q25" s="65" t="s">
        <v>289</v>
      </c>
      <c r="R25" s="65" t="s">
        <v>318</v>
      </c>
      <c r="S25" s="65" t="s">
        <v>319</v>
      </c>
      <c r="T25" s="65" t="s">
        <v>284</v>
      </c>
      <c r="V25" s="65"/>
      <c r="W25" s="65" t="s">
        <v>288</v>
      </c>
      <c r="X25" s="65" t="s">
        <v>289</v>
      </c>
      <c r="Y25" s="65" t="s">
        <v>318</v>
      </c>
      <c r="Z25" s="65" t="s">
        <v>319</v>
      </c>
      <c r="AA25" s="65" t="s">
        <v>284</v>
      </c>
      <c r="AC25" s="65"/>
      <c r="AD25" s="65" t="s">
        <v>288</v>
      </c>
      <c r="AE25" s="65" t="s">
        <v>289</v>
      </c>
      <c r="AF25" s="65" t="s">
        <v>318</v>
      </c>
      <c r="AG25" s="65" t="s">
        <v>319</v>
      </c>
      <c r="AH25" s="65" t="s">
        <v>284</v>
      </c>
      <c r="AJ25" s="65"/>
      <c r="AK25" s="65" t="s">
        <v>288</v>
      </c>
      <c r="AL25" s="65" t="s">
        <v>289</v>
      </c>
      <c r="AM25" s="65" t="s">
        <v>318</v>
      </c>
      <c r="AN25" s="65" t="s">
        <v>319</v>
      </c>
      <c r="AO25" s="65" t="s">
        <v>284</v>
      </c>
      <c r="AQ25" s="65"/>
      <c r="AR25" s="65" t="s">
        <v>288</v>
      </c>
      <c r="AS25" s="65" t="s">
        <v>289</v>
      </c>
      <c r="AT25" s="65" t="s">
        <v>318</v>
      </c>
      <c r="AU25" s="65" t="s">
        <v>319</v>
      </c>
      <c r="AV25" s="65" t="s">
        <v>284</v>
      </c>
      <c r="AX25" s="65"/>
      <c r="AY25" s="65" t="s">
        <v>288</v>
      </c>
      <c r="AZ25" s="65" t="s">
        <v>289</v>
      </c>
      <c r="BA25" s="65" t="s">
        <v>318</v>
      </c>
      <c r="BB25" s="65" t="s">
        <v>319</v>
      </c>
      <c r="BC25" s="65" t="s">
        <v>284</v>
      </c>
      <c r="BE25" s="65"/>
      <c r="BF25" s="65" t="s">
        <v>288</v>
      </c>
      <c r="BG25" s="65" t="s">
        <v>289</v>
      </c>
      <c r="BH25" s="65" t="s">
        <v>318</v>
      </c>
      <c r="BI25" s="65" t="s">
        <v>319</v>
      </c>
      <c r="BJ25" s="65" t="s">
        <v>284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165.08019999999999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1.3522358000000001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1.7234107999999999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10.277138000000001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1.7611448999999999</v>
      </c>
      <c r="AJ26" s="65" t="s">
        <v>304</v>
      </c>
      <c r="AK26" s="65">
        <v>320</v>
      </c>
      <c r="AL26" s="65">
        <v>400</v>
      </c>
      <c r="AM26" s="65">
        <v>0</v>
      </c>
      <c r="AN26" s="65">
        <v>1000</v>
      </c>
      <c r="AO26" s="65">
        <v>516.96370000000002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6.6202350000000001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4.2457013000000003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1.4040318000000001</v>
      </c>
    </row>
    <row r="33" spans="1:68" x14ac:dyDescent="0.3">
      <c r="A33" s="66" t="s">
        <v>311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176</v>
      </c>
      <c r="B34" s="67"/>
      <c r="C34" s="67"/>
      <c r="D34" s="67"/>
      <c r="E34" s="67"/>
      <c r="F34" s="67"/>
      <c r="H34" s="67" t="s">
        <v>305</v>
      </c>
      <c r="I34" s="67"/>
      <c r="J34" s="67"/>
      <c r="K34" s="67"/>
      <c r="L34" s="67"/>
      <c r="M34" s="67"/>
      <c r="O34" s="67" t="s">
        <v>177</v>
      </c>
      <c r="P34" s="67"/>
      <c r="Q34" s="67"/>
      <c r="R34" s="67"/>
      <c r="S34" s="67"/>
      <c r="T34" s="67"/>
      <c r="V34" s="67" t="s">
        <v>306</v>
      </c>
      <c r="W34" s="67"/>
      <c r="X34" s="67"/>
      <c r="Y34" s="67"/>
      <c r="Z34" s="67"/>
      <c r="AA34" s="67"/>
      <c r="AC34" s="67" t="s">
        <v>307</v>
      </c>
      <c r="AD34" s="67"/>
      <c r="AE34" s="67"/>
      <c r="AF34" s="67"/>
      <c r="AG34" s="67"/>
      <c r="AH34" s="67"/>
      <c r="AJ34" s="67" t="s">
        <v>325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288</v>
      </c>
      <c r="C35" s="65" t="s">
        <v>289</v>
      </c>
      <c r="D35" s="65" t="s">
        <v>318</v>
      </c>
      <c r="E35" s="65" t="s">
        <v>319</v>
      </c>
      <c r="F35" s="65" t="s">
        <v>284</v>
      </c>
      <c r="H35" s="65"/>
      <c r="I35" s="65" t="s">
        <v>288</v>
      </c>
      <c r="J35" s="65" t="s">
        <v>289</v>
      </c>
      <c r="K35" s="65" t="s">
        <v>318</v>
      </c>
      <c r="L35" s="65" t="s">
        <v>319</v>
      </c>
      <c r="M35" s="65" t="s">
        <v>284</v>
      </c>
      <c r="O35" s="65"/>
      <c r="P35" s="65" t="s">
        <v>288</v>
      </c>
      <c r="Q35" s="65" t="s">
        <v>289</v>
      </c>
      <c r="R35" s="65" t="s">
        <v>318</v>
      </c>
      <c r="S35" s="65" t="s">
        <v>319</v>
      </c>
      <c r="T35" s="65" t="s">
        <v>284</v>
      </c>
      <c r="V35" s="65"/>
      <c r="W35" s="65" t="s">
        <v>288</v>
      </c>
      <c r="X35" s="65" t="s">
        <v>289</v>
      </c>
      <c r="Y35" s="65" t="s">
        <v>318</v>
      </c>
      <c r="Z35" s="65" t="s">
        <v>319</v>
      </c>
      <c r="AA35" s="65" t="s">
        <v>284</v>
      </c>
      <c r="AC35" s="65"/>
      <c r="AD35" s="65" t="s">
        <v>288</v>
      </c>
      <c r="AE35" s="65" t="s">
        <v>289</v>
      </c>
      <c r="AF35" s="65" t="s">
        <v>318</v>
      </c>
      <c r="AG35" s="65" t="s">
        <v>319</v>
      </c>
      <c r="AH35" s="65" t="s">
        <v>284</v>
      </c>
      <c r="AJ35" s="65"/>
      <c r="AK35" s="65" t="s">
        <v>288</v>
      </c>
      <c r="AL35" s="65" t="s">
        <v>289</v>
      </c>
      <c r="AM35" s="65" t="s">
        <v>318</v>
      </c>
      <c r="AN35" s="65" t="s">
        <v>319</v>
      </c>
      <c r="AO35" s="65" t="s">
        <v>284</v>
      </c>
    </row>
    <row r="36" spans="1:68" x14ac:dyDescent="0.3">
      <c r="A36" s="65" t="s">
        <v>17</v>
      </c>
      <c r="B36" s="65">
        <v>560</v>
      </c>
      <c r="C36" s="65">
        <v>800</v>
      </c>
      <c r="D36" s="65">
        <v>0</v>
      </c>
      <c r="E36" s="65">
        <v>2000</v>
      </c>
      <c r="F36" s="65">
        <v>502.92320000000001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1001.38184</v>
      </c>
      <c r="O36" s="65" t="s">
        <v>19</v>
      </c>
      <c r="P36" s="65">
        <v>0</v>
      </c>
      <c r="Q36" s="65">
        <v>0</v>
      </c>
      <c r="R36" s="65">
        <v>1300</v>
      </c>
      <c r="S36" s="65">
        <v>2000</v>
      </c>
      <c r="T36" s="65">
        <v>3526.0875999999998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3747.1610000000001</v>
      </c>
      <c r="AC36" s="65" t="s">
        <v>21</v>
      </c>
      <c r="AD36" s="65">
        <v>0</v>
      </c>
      <c r="AE36" s="65">
        <v>0</v>
      </c>
      <c r="AF36" s="65">
        <v>2000</v>
      </c>
      <c r="AG36" s="65">
        <v>0</v>
      </c>
      <c r="AH36" s="65">
        <v>256.67077999999998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117.27703</v>
      </c>
    </row>
    <row r="43" spans="1:68" x14ac:dyDescent="0.3">
      <c r="A43" s="66" t="s">
        <v>326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327</v>
      </c>
      <c r="B44" s="67"/>
      <c r="C44" s="67"/>
      <c r="D44" s="67"/>
      <c r="E44" s="67"/>
      <c r="F44" s="67"/>
      <c r="H44" s="67" t="s">
        <v>312</v>
      </c>
      <c r="I44" s="67"/>
      <c r="J44" s="67"/>
      <c r="K44" s="67"/>
      <c r="L44" s="67"/>
      <c r="M44" s="67"/>
      <c r="O44" s="67" t="s">
        <v>328</v>
      </c>
      <c r="P44" s="67"/>
      <c r="Q44" s="67"/>
      <c r="R44" s="67"/>
      <c r="S44" s="67"/>
      <c r="T44" s="67"/>
      <c r="V44" s="67" t="s">
        <v>329</v>
      </c>
      <c r="W44" s="67"/>
      <c r="X44" s="67"/>
      <c r="Y44" s="67"/>
      <c r="Z44" s="67"/>
      <c r="AA44" s="67"/>
      <c r="AC44" s="67" t="s">
        <v>330</v>
      </c>
      <c r="AD44" s="67"/>
      <c r="AE44" s="67"/>
      <c r="AF44" s="67"/>
      <c r="AG44" s="67"/>
      <c r="AH44" s="67"/>
      <c r="AJ44" s="67" t="s">
        <v>331</v>
      </c>
      <c r="AK44" s="67"/>
      <c r="AL44" s="67"/>
      <c r="AM44" s="67"/>
      <c r="AN44" s="67"/>
      <c r="AO44" s="67"/>
      <c r="AQ44" s="67" t="s">
        <v>332</v>
      </c>
      <c r="AR44" s="67"/>
      <c r="AS44" s="67"/>
      <c r="AT44" s="67"/>
      <c r="AU44" s="67"/>
      <c r="AV44" s="67"/>
      <c r="AX44" s="67" t="s">
        <v>313</v>
      </c>
      <c r="AY44" s="67"/>
      <c r="AZ44" s="67"/>
      <c r="BA44" s="67"/>
      <c r="BB44" s="67"/>
      <c r="BC44" s="67"/>
      <c r="BE44" s="67" t="s">
        <v>314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288</v>
      </c>
      <c r="C45" s="65" t="s">
        <v>289</v>
      </c>
      <c r="D45" s="65" t="s">
        <v>318</v>
      </c>
      <c r="E45" s="65" t="s">
        <v>319</v>
      </c>
      <c r="F45" s="65" t="s">
        <v>284</v>
      </c>
      <c r="H45" s="65"/>
      <c r="I45" s="65" t="s">
        <v>288</v>
      </c>
      <c r="J45" s="65" t="s">
        <v>289</v>
      </c>
      <c r="K45" s="65" t="s">
        <v>318</v>
      </c>
      <c r="L45" s="65" t="s">
        <v>319</v>
      </c>
      <c r="M45" s="65" t="s">
        <v>284</v>
      </c>
      <c r="O45" s="65"/>
      <c r="P45" s="65" t="s">
        <v>288</v>
      </c>
      <c r="Q45" s="65" t="s">
        <v>289</v>
      </c>
      <c r="R45" s="65" t="s">
        <v>318</v>
      </c>
      <c r="S45" s="65" t="s">
        <v>319</v>
      </c>
      <c r="T45" s="65" t="s">
        <v>284</v>
      </c>
      <c r="V45" s="65"/>
      <c r="W45" s="65" t="s">
        <v>288</v>
      </c>
      <c r="X45" s="65" t="s">
        <v>289</v>
      </c>
      <c r="Y45" s="65" t="s">
        <v>318</v>
      </c>
      <c r="Z45" s="65" t="s">
        <v>319</v>
      </c>
      <c r="AA45" s="65" t="s">
        <v>284</v>
      </c>
      <c r="AC45" s="65"/>
      <c r="AD45" s="65" t="s">
        <v>288</v>
      </c>
      <c r="AE45" s="65" t="s">
        <v>289</v>
      </c>
      <c r="AF45" s="65" t="s">
        <v>318</v>
      </c>
      <c r="AG45" s="65" t="s">
        <v>319</v>
      </c>
      <c r="AH45" s="65" t="s">
        <v>284</v>
      </c>
      <c r="AJ45" s="65"/>
      <c r="AK45" s="65" t="s">
        <v>288</v>
      </c>
      <c r="AL45" s="65" t="s">
        <v>289</v>
      </c>
      <c r="AM45" s="65" t="s">
        <v>318</v>
      </c>
      <c r="AN45" s="65" t="s">
        <v>319</v>
      </c>
      <c r="AO45" s="65" t="s">
        <v>284</v>
      </c>
      <c r="AQ45" s="65"/>
      <c r="AR45" s="65" t="s">
        <v>288</v>
      </c>
      <c r="AS45" s="65" t="s">
        <v>289</v>
      </c>
      <c r="AT45" s="65" t="s">
        <v>318</v>
      </c>
      <c r="AU45" s="65" t="s">
        <v>319</v>
      </c>
      <c r="AV45" s="65" t="s">
        <v>284</v>
      </c>
      <c r="AX45" s="65"/>
      <c r="AY45" s="65" t="s">
        <v>288</v>
      </c>
      <c r="AZ45" s="65" t="s">
        <v>289</v>
      </c>
      <c r="BA45" s="65" t="s">
        <v>318</v>
      </c>
      <c r="BB45" s="65" t="s">
        <v>319</v>
      </c>
      <c r="BC45" s="65" t="s">
        <v>284</v>
      </c>
      <c r="BE45" s="65"/>
      <c r="BF45" s="65" t="s">
        <v>288</v>
      </c>
      <c r="BG45" s="65" t="s">
        <v>289</v>
      </c>
      <c r="BH45" s="65" t="s">
        <v>318</v>
      </c>
      <c r="BI45" s="65" t="s">
        <v>319</v>
      </c>
      <c r="BJ45" s="65" t="s">
        <v>284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10.555429999999999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7.2010006999999998</v>
      </c>
      <c r="O46" s="65" t="s">
        <v>315</v>
      </c>
      <c r="P46" s="65">
        <v>600</v>
      </c>
      <c r="Q46" s="65">
        <v>800</v>
      </c>
      <c r="R46" s="65">
        <v>0</v>
      </c>
      <c r="S46" s="65">
        <v>10000</v>
      </c>
      <c r="T46" s="65">
        <v>790.89390000000003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1.0638877E-2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2.1614494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130.35046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71.349639999999994</v>
      </c>
      <c r="AX46" s="65" t="s">
        <v>316</v>
      </c>
      <c r="AY46" s="65"/>
      <c r="AZ46" s="65"/>
      <c r="BA46" s="65"/>
      <c r="BB46" s="65"/>
      <c r="BC46" s="65"/>
      <c r="BE46" s="65" t="s">
        <v>317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J31" sqref="J31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335</v>
      </c>
      <c r="B2" s="61" t="s">
        <v>336</v>
      </c>
      <c r="C2" s="61" t="s">
        <v>277</v>
      </c>
      <c r="D2" s="61">
        <v>70</v>
      </c>
      <c r="E2" s="61">
        <v>1615.2279000000001</v>
      </c>
      <c r="F2" s="61">
        <v>259.67714999999998</v>
      </c>
      <c r="G2" s="61">
        <v>44.386074000000001</v>
      </c>
      <c r="H2" s="61">
        <v>22.112309</v>
      </c>
      <c r="I2" s="61">
        <v>22.273766999999999</v>
      </c>
      <c r="J2" s="61">
        <v>50.369762000000001</v>
      </c>
      <c r="K2" s="61">
        <v>19.579360000000001</v>
      </c>
      <c r="L2" s="61">
        <v>30.790405</v>
      </c>
      <c r="M2" s="61">
        <v>24.146332000000001</v>
      </c>
      <c r="N2" s="61">
        <v>4.2960396000000003</v>
      </c>
      <c r="O2" s="61">
        <v>16.712693999999999</v>
      </c>
      <c r="P2" s="61">
        <v>1323.8535999999999</v>
      </c>
      <c r="Q2" s="61">
        <v>18.809708000000001</v>
      </c>
      <c r="R2" s="61">
        <v>399.03253000000001</v>
      </c>
      <c r="S2" s="61">
        <v>169.45602</v>
      </c>
      <c r="T2" s="61">
        <v>2754.9182000000001</v>
      </c>
      <c r="U2" s="61">
        <v>4.9117930000000003</v>
      </c>
      <c r="V2" s="61">
        <v>22.078589999999998</v>
      </c>
      <c r="W2" s="61">
        <v>200.07602</v>
      </c>
      <c r="X2" s="61">
        <v>165.08019999999999</v>
      </c>
      <c r="Y2" s="61">
        <v>1.3522358000000001</v>
      </c>
      <c r="Z2" s="61">
        <v>1.7234107999999999</v>
      </c>
      <c r="AA2" s="61">
        <v>10.277138000000001</v>
      </c>
      <c r="AB2" s="61">
        <v>1.7611448999999999</v>
      </c>
      <c r="AC2" s="61">
        <v>516.96370000000002</v>
      </c>
      <c r="AD2" s="61">
        <v>6.6202350000000001</v>
      </c>
      <c r="AE2" s="61">
        <v>4.2457013000000003</v>
      </c>
      <c r="AF2" s="61">
        <v>1.4040318000000001</v>
      </c>
      <c r="AG2" s="61">
        <v>502.92320000000001</v>
      </c>
      <c r="AH2" s="61">
        <v>174.28316000000001</v>
      </c>
      <c r="AI2" s="61">
        <v>328.64004999999997</v>
      </c>
      <c r="AJ2" s="61">
        <v>1001.38184</v>
      </c>
      <c r="AK2" s="61">
        <v>3526.0875999999998</v>
      </c>
      <c r="AL2" s="61">
        <v>256.67077999999998</v>
      </c>
      <c r="AM2" s="61">
        <v>3747.1610000000001</v>
      </c>
      <c r="AN2" s="61">
        <v>117.27703</v>
      </c>
      <c r="AO2" s="61">
        <v>10.555429999999999</v>
      </c>
      <c r="AP2" s="61">
        <v>7.0855855999999999</v>
      </c>
      <c r="AQ2" s="61">
        <v>3.4698443000000001</v>
      </c>
      <c r="AR2" s="61">
        <v>7.2010006999999998</v>
      </c>
      <c r="AS2" s="61">
        <v>790.89390000000003</v>
      </c>
      <c r="AT2" s="61">
        <v>1.0638877E-2</v>
      </c>
      <c r="AU2" s="61">
        <v>2.1614494</v>
      </c>
      <c r="AV2" s="61">
        <v>130.35046</v>
      </c>
      <c r="AW2" s="61">
        <v>71.349639999999994</v>
      </c>
      <c r="AX2" s="61">
        <v>5.1058035000000002E-2</v>
      </c>
      <c r="AY2" s="61">
        <v>0.87460715</v>
      </c>
      <c r="AZ2" s="61">
        <v>549.89715999999999</v>
      </c>
      <c r="BA2" s="61">
        <v>40.454844999999999</v>
      </c>
      <c r="BB2" s="61">
        <v>12.616156999999999</v>
      </c>
      <c r="BC2" s="61">
        <v>15.251690999999999</v>
      </c>
      <c r="BD2" s="61">
        <v>12.58267</v>
      </c>
      <c r="BE2" s="61">
        <v>0.25517931999999999</v>
      </c>
      <c r="BF2" s="61">
        <v>1.6547126999999999</v>
      </c>
      <c r="BG2" s="61">
        <v>0</v>
      </c>
      <c r="BH2" s="61">
        <v>5.1096134000000001E-2</v>
      </c>
      <c r="BI2" s="61">
        <v>3.9285786000000003E-2</v>
      </c>
      <c r="BJ2" s="61">
        <v>0.12376933</v>
      </c>
      <c r="BK2" s="61">
        <v>0</v>
      </c>
      <c r="BL2" s="61">
        <v>0.32463142</v>
      </c>
      <c r="BM2" s="61">
        <v>2.9604363</v>
      </c>
      <c r="BN2" s="61">
        <v>0.74382334999999999</v>
      </c>
      <c r="BO2" s="61">
        <v>57.666096000000003</v>
      </c>
      <c r="BP2" s="61">
        <v>8.4620040000000003</v>
      </c>
      <c r="BQ2" s="61">
        <v>18.909230000000001</v>
      </c>
      <c r="BR2" s="61">
        <v>82.933250000000001</v>
      </c>
      <c r="BS2" s="61">
        <v>30.62773</v>
      </c>
      <c r="BT2" s="61">
        <v>6.89785</v>
      </c>
      <c r="BU2" s="61">
        <v>0.52334625000000001</v>
      </c>
      <c r="BV2" s="61">
        <v>4.3903694E-2</v>
      </c>
      <c r="BW2" s="61">
        <v>0.5613032</v>
      </c>
      <c r="BX2" s="61">
        <v>0.99108929999999995</v>
      </c>
      <c r="BY2" s="61">
        <v>0.17524934</v>
      </c>
      <c r="BZ2" s="61">
        <v>7.6815130000000001E-4</v>
      </c>
      <c r="CA2" s="61">
        <v>2.2033809999999998</v>
      </c>
      <c r="CB2" s="61">
        <v>3.2677106999999997E-2</v>
      </c>
      <c r="CC2" s="61">
        <v>7.4030675000000004E-2</v>
      </c>
      <c r="CD2" s="61">
        <v>0.82577186999999996</v>
      </c>
      <c r="CE2" s="61">
        <v>8.8587484999999994E-2</v>
      </c>
      <c r="CF2" s="61">
        <v>0.10325966</v>
      </c>
      <c r="CG2" s="61">
        <v>0</v>
      </c>
      <c r="CH2" s="61">
        <v>1.0860715E-2</v>
      </c>
      <c r="CI2" s="61">
        <v>4.6815999999999998E-7</v>
      </c>
      <c r="CJ2" s="61">
        <v>1.7299363999999999</v>
      </c>
      <c r="CK2" s="61">
        <v>9.4595879999999997E-3</v>
      </c>
      <c r="CL2" s="61">
        <v>4.7950629999999999</v>
      </c>
      <c r="CM2" s="61">
        <v>2.5596263000000001</v>
      </c>
      <c r="CN2" s="61">
        <v>1250.5061000000001</v>
      </c>
      <c r="CO2" s="61">
        <v>2192.5837000000001</v>
      </c>
      <c r="CP2" s="61">
        <v>1321.9691</v>
      </c>
      <c r="CQ2" s="61">
        <v>540.94090000000006</v>
      </c>
      <c r="CR2" s="61">
        <v>213.16734</v>
      </c>
      <c r="CS2" s="61">
        <v>296.90093999999999</v>
      </c>
      <c r="CT2" s="61">
        <v>1196.3520000000001</v>
      </c>
      <c r="CU2" s="61">
        <v>823.95763999999997</v>
      </c>
      <c r="CV2" s="61">
        <v>908.88196000000005</v>
      </c>
      <c r="CW2" s="61">
        <v>914.72484999999995</v>
      </c>
      <c r="CX2" s="61">
        <v>269.98946999999998</v>
      </c>
      <c r="CY2" s="61">
        <v>1527.8767</v>
      </c>
      <c r="CZ2" s="61">
        <v>871.08199999999999</v>
      </c>
      <c r="DA2" s="61">
        <v>1620.1895999999999</v>
      </c>
      <c r="DB2" s="61">
        <v>1557.9177999999999</v>
      </c>
      <c r="DC2" s="61">
        <v>2674.2222000000002</v>
      </c>
      <c r="DD2" s="61">
        <v>4289.2426999999998</v>
      </c>
      <c r="DE2" s="61">
        <v>776.81439999999998</v>
      </c>
      <c r="DF2" s="61">
        <v>2168.4778000000001</v>
      </c>
      <c r="DG2" s="61">
        <v>1043.8842</v>
      </c>
      <c r="DH2" s="61">
        <v>65.072950000000006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40.454844999999999</v>
      </c>
      <c r="B6">
        <f>BB2</f>
        <v>12.616156999999999</v>
      </c>
      <c r="C6">
        <f>BC2</f>
        <v>15.251690999999999</v>
      </c>
      <c r="D6">
        <f>BD2</f>
        <v>12.58267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3" sqref="B3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18655</v>
      </c>
      <c r="C2" s="56">
        <f ca="1">YEAR(TODAY())-YEAR(B2)+IF(TODAY()&gt;=DATE(YEAR(TODAY()),MONTH(B2),DAY(B2)),0,-1)</f>
        <v>70</v>
      </c>
      <c r="E2" s="52">
        <v>146.30000000000001</v>
      </c>
      <c r="F2" s="53" t="s">
        <v>275</v>
      </c>
      <c r="G2" s="52">
        <v>47.8</v>
      </c>
      <c r="H2" s="51" t="s">
        <v>40</v>
      </c>
      <c r="I2" s="72">
        <f>ROUND(G3/E3^2,1)</f>
        <v>22.3</v>
      </c>
    </row>
    <row r="3" spans="1:9" x14ac:dyDescent="0.3">
      <c r="E3" s="51">
        <f>E2/100</f>
        <v>1.4630000000000001</v>
      </c>
      <c r="F3" s="51" t="s">
        <v>39</v>
      </c>
      <c r="G3" s="51">
        <f>G2</f>
        <v>47.8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44476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장금자, ID : H1900916)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10월 08일 16:02:55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Z20" sqref="Z20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44476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70</v>
      </c>
      <c r="G12" s="94"/>
      <c r="H12" s="94"/>
      <c r="I12" s="94"/>
      <c r="K12" s="123">
        <f>'개인정보 및 신체계측 입력'!E2</f>
        <v>146.30000000000001</v>
      </c>
      <c r="L12" s="124"/>
      <c r="M12" s="117">
        <f>'개인정보 및 신체계측 입력'!G2</f>
        <v>47.8</v>
      </c>
      <c r="N12" s="118"/>
      <c r="O12" s="113" t="s">
        <v>270</v>
      </c>
      <c r="P12" s="107"/>
      <c r="Q12" s="90">
        <f>'개인정보 및 신체계측 입력'!I2</f>
        <v>22.3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장금자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80" t="s">
        <v>42</v>
      </c>
      <c r="E36" s="80"/>
      <c r="F36" s="80"/>
      <c r="G36" s="80"/>
      <c r="H36" s="80"/>
      <c r="I36" s="34">
        <f>'DRIs DATA'!F8</f>
        <v>73.266000000000005</v>
      </c>
      <c r="J36" s="83" t="s">
        <v>43</v>
      </c>
      <c r="K36" s="83"/>
      <c r="L36" s="83"/>
      <c r="M36" s="83"/>
      <c r="N36" s="35"/>
      <c r="O36" s="103" t="s">
        <v>44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181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80" t="s">
        <v>42</v>
      </c>
      <c r="E41" s="80"/>
      <c r="F41" s="80"/>
      <c r="G41" s="80"/>
      <c r="H41" s="80"/>
      <c r="I41" s="34">
        <f>'DRIs DATA'!G8</f>
        <v>12.523</v>
      </c>
      <c r="J41" s="83" t="s">
        <v>43</v>
      </c>
      <c r="K41" s="83"/>
      <c r="L41" s="83"/>
      <c r="M41" s="83"/>
      <c r="N41" s="35"/>
      <c r="O41" s="84" t="s">
        <v>48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183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04" t="s">
        <v>42</v>
      </c>
      <c r="E46" s="104"/>
      <c r="F46" s="104"/>
      <c r="G46" s="104"/>
      <c r="H46" s="104"/>
      <c r="I46" s="34">
        <f>'DRIs DATA'!H8</f>
        <v>14.211</v>
      </c>
      <c r="J46" s="83" t="s">
        <v>43</v>
      </c>
      <c r="K46" s="83"/>
      <c r="L46" s="83"/>
      <c r="M46" s="83"/>
      <c r="N46" s="35"/>
      <c r="O46" s="84" t="s">
        <v>47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182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190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163</v>
      </c>
      <c r="D69" s="79"/>
      <c r="E69" s="79"/>
      <c r="F69" s="79"/>
      <c r="G69" s="79"/>
      <c r="H69" s="80" t="s">
        <v>169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81">
        <f>ROUND('그룹 전체 사용자의 일일 입력'!D6/MAX('그룹 전체 사용자의 일일 입력'!$B$6,'그룹 전체 사용자의 일일 입력'!$C$6,'그룹 전체 사용자의 일일 입력'!$D$6),1)</f>
        <v>0.8</v>
      </c>
      <c r="P69" s="8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2" t="s">
        <v>164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50</v>
      </c>
      <c r="D72" s="79"/>
      <c r="E72" s="79"/>
      <c r="F72" s="79"/>
      <c r="G72" s="79"/>
      <c r="H72" s="38"/>
      <c r="I72" s="80" t="s">
        <v>51</v>
      </c>
      <c r="J72" s="80"/>
      <c r="K72" s="36">
        <f>ROUND('DRIs DATA'!L8,1)</f>
        <v>18.399999999999999</v>
      </c>
      <c r="L72" s="36" t="s">
        <v>52</v>
      </c>
      <c r="M72" s="36">
        <f>ROUND('DRIs DATA'!K8,1)</f>
        <v>4.9000000000000004</v>
      </c>
      <c r="N72" s="83" t="s">
        <v>53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180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191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167</v>
      </c>
      <c r="C80" s="96"/>
      <c r="D80" s="96"/>
      <c r="E80" s="96"/>
      <c r="F80" s="21"/>
      <c r="G80" s="21"/>
      <c r="H80" s="21"/>
      <c r="L80" s="96" t="s">
        <v>171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267</v>
      </c>
      <c r="C93" s="98"/>
      <c r="D93" s="98"/>
      <c r="E93" s="98"/>
      <c r="F93" s="98"/>
      <c r="G93" s="98"/>
      <c r="H93" s="98"/>
      <c r="I93" s="98"/>
      <c r="J93" s="99"/>
      <c r="L93" s="97" t="s">
        <v>174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170</v>
      </c>
      <c r="C94" s="156"/>
      <c r="D94" s="156"/>
      <c r="E94" s="156"/>
      <c r="F94" s="154">
        <f>ROUND('DRIs DATA'!F16/'DRIs DATA'!C16*100,2)</f>
        <v>53.2</v>
      </c>
      <c r="G94" s="154"/>
      <c r="H94" s="156" t="s">
        <v>166</v>
      </c>
      <c r="I94" s="156"/>
      <c r="J94" s="157"/>
      <c r="L94" s="158" t="s">
        <v>170</v>
      </c>
      <c r="M94" s="156"/>
      <c r="N94" s="156"/>
      <c r="O94" s="156"/>
      <c r="P94" s="156"/>
      <c r="Q94" s="23">
        <f>ROUND('DRIs DATA'!M16/'DRIs DATA'!K16*100,2)</f>
        <v>183.99</v>
      </c>
      <c r="R94" s="156" t="s">
        <v>166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179</v>
      </c>
      <c r="C96" s="143"/>
      <c r="D96" s="143"/>
      <c r="E96" s="143"/>
      <c r="F96" s="143"/>
      <c r="G96" s="143"/>
      <c r="H96" s="143"/>
      <c r="I96" s="143"/>
      <c r="J96" s="144"/>
      <c r="L96" s="148" t="s">
        <v>172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192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168</v>
      </c>
      <c r="C107" s="96"/>
      <c r="D107" s="96"/>
      <c r="E107" s="96"/>
      <c r="F107" s="6"/>
      <c r="G107" s="6"/>
      <c r="H107" s="6"/>
      <c r="I107" s="6"/>
      <c r="L107" s="96" t="s">
        <v>269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263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264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170</v>
      </c>
      <c r="C121" s="16"/>
      <c r="D121" s="16"/>
      <c r="E121" s="15"/>
      <c r="F121" s="154">
        <f>ROUND('DRIs DATA'!F26/'DRIs DATA'!C26*100,2)</f>
        <v>165.08</v>
      </c>
      <c r="G121" s="154"/>
      <c r="H121" s="156" t="s">
        <v>165</v>
      </c>
      <c r="I121" s="156"/>
      <c r="J121" s="157"/>
      <c r="L121" s="42" t="s">
        <v>170</v>
      </c>
      <c r="M121" s="20"/>
      <c r="N121" s="20"/>
      <c r="O121" s="23"/>
      <c r="P121" s="6"/>
      <c r="Q121" s="58">
        <f>ROUND('DRIs DATA'!AH26/'DRIs DATA'!AE26*100,2)</f>
        <v>117.41</v>
      </c>
      <c r="R121" s="156" t="s">
        <v>165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173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268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261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262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193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176</v>
      </c>
      <c r="C158" s="96"/>
      <c r="D158" s="96"/>
      <c r="E158" s="6"/>
      <c r="F158" s="6"/>
      <c r="G158" s="6"/>
      <c r="H158" s="6"/>
      <c r="I158" s="6"/>
      <c r="L158" s="96" t="s">
        <v>177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265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175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170</v>
      </c>
      <c r="C172" s="20"/>
      <c r="D172" s="20"/>
      <c r="E172" s="6"/>
      <c r="F172" s="154">
        <f>ROUND('DRIs DATA'!F36/'DRIs DATA'!C36*100,2)</f>
        <v>62.87</v>
      </c>
      <c r="G172" s="154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235.07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184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186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178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266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154">
        <f>ROUND('DRIs DATA'!F46/'DRIs DATA'!C46*100,2)</f>
        <v>105.55</v>
      </c>
      <c r="G197" s="154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185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194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187</v>
      </c>
      <c r="C209" s="155"/>
      <c r="D209" s="155"/>
      <c r="E209" s="155"/>
      <c r="F209" s="155"/>
      <c r="G209" s="155"/>
      <c r="H209" s="155"/>
      <c r="I209" s="24">
        <f>'DRIs DATA'!B6</f>
        <v>1600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141" t="s">
        <v>189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2021-10-08T07:14:31Z</dcterms:modified>
</cp:coreProperties>
</file>