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39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F14" i="7" s="1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<sst xmlns="http://schemas.openxmlformats.org/spreadsheetml/2006/main" count="692" uniqueCount="340">
  <si>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</si>
  <si>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</si>
  <si>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</si>
  <si>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</si>
  <si>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</si>
  <si>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</si>
  <si>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</si>
  <si>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</si>
  <si>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</si>
  <si>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</si>
  <si>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</si>
  <si>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</si>
  <si>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</si>
  <si>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</si>
  <si>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</si>
  <si>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</si>
  <si>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</si>
  <si>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</si>
  <si>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</si>
  <si>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</si>
  <si>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</si>
  <si>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</si>
  <si>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</si>
  <si>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</si>
  <si>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</si>
  <si>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</si>
  <si>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</si>
  <si>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</si>
  <si>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</si>
  <si>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</si>
  <si>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</si>
  <si>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</si>
  <si>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</si>
  <si>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</si>
  <si>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</si>
  <si>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</si>
  <si>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</si>
  <si>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</si>
  <si>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</si>
  <si>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</si>
  <si>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</si>
  <si>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</si>
  <si>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</si>
  <si>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</si>
  <si>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</si>
  <si>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</si>
  <si>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</si>
  <si>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</si>
  <si>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</si>
  <si>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</si>
  <si>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</si>
  <si>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</si>
  <si>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</si>
  <si>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</si>
  <si>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</si>
  <si>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</si>
  <si>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</si>
  <si>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</si>
  <si>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</si>
  <si>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</si>
  <si>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</si>
  <si>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</si>
  <si>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</si>
  <si>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</si>
  <si>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</si>
  <si>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</si>
  <si>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</si>
  <si>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</si>
  <si>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</si>
  <si>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</si>
  <si>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</si>
  <si>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</si>
  <si>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</si>
  <si>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</si>
  <si>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</si>
  <si>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</si>
  <si>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</si>
  <si>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</si>
  <si>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</si>
  <si>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</si>
  <si>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</si>
  <si>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</si>
  <si>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</si>
  <si>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</si>
  <si>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</si>
  <si>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</si>
  <si>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</si>
  <si>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</si>
  <si>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</si>
  <si>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</si>
  <si>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</si>
  <si>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</si>
  <si>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</si>
  <si>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</si>
  <si>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</si>
  <si>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</si>
  <si>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</si>
  <si>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</si>
  <si>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</si>
  <si>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</si>
  <si>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</si>
  <si>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</si>
  <si>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</si>
  <si>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</si>
  <si>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</si>
  <si>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</si>
  <si>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</si>
  <si>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</si>
  <si>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</si>
  <si>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</si>
  <si>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</si>
  <si>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</si>
  <si>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</si>
  <si>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</si>
  <si>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</si>
  <si>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</si>
  <si>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</si>
  <si>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</si>
  <si>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</si>
  <si>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</si>
  <si>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</si>
  <si>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</si>
  <si>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</si>
  <si>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</si>
  <si>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</si>
  <si>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</si>
  <si>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</si>
  <si>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</si>
  <si>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</si>
  <si>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</si>
  <si>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</si>
  <si>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</si>
  <si>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</si>
  <si>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</si>
  <si>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</si>
  <si>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</si>
  <si>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</si>
  <si>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</si>
  <si>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</si>
  <si>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</si>
  <si>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</si>
  <si>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</si>
  <si>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</si>
  <si>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</si>
  <si>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</si>
  <si>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</si>
  <si>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</si>
  <si>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</si>
  <si>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</si>
  <si>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</si>
  <si>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</si>
  <si>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</si>
  <si>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</si>
  <si>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</si>
  <si>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</si>
  <si>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</si>
  <si>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</si>
  <si>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</si>
  <si>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</si>
  <si>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</si>
  <si>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</si>
  <si>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</si>
  <si>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</si>
  <si>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</si>
  <si>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</si>
  <si>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</si>
  <si>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</si>
  <si>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</si>
  <si>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</si>
  <si>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</si>
  <si>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</si>
  <si>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</si>
  <si>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</si>
  <si>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</si>
  <si>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</si>
  <si>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</si>
  <si>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</si>
  <si>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</si>
  <si>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</si>
  <si>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</si>
  <si>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</si>
  <si>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</si>
  <si>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</si>
  <si>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</si>
  <si>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</si>
  <si>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</si>
  <si>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</si>
  <si>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</si>
  <si>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</si>
  <si>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</si>
  <si>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</si>
  <si>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</si>
  <si>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</si>
  <si>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</si>
  <si>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</si>
  <si>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</si>
  <si>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</si>
  <si>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</si>
  <si>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</si>
  <si>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</si>
  <si>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</si>
  <si>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</si>
  <si>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</si>
  <si>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</si>
  <si>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</si>
  <si>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</si>
  <si>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</si>
  <si>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</si>
  <si>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</si>
  <si>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</si>
  <si>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</si>
  <si>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</si>
  <si>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</si>
  <si>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</si>
  <si>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</si>
  <si>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</si>
  <si>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</si>
  <si>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</si>
  <si>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</si>
  <si>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</si>
  <si>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</si>
  <si>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</si>
  <si>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</si>
  <si>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</si>
  <si>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</si>
  <si>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</si>
  <si>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</si>
  <si>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</si>
  <si>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</si>
  <si>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</si>
  <si>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</si>
  <si>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</si>
  <si>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</si>
  <si>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</si>
  <si>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</si>
  <si>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</si>
  <si>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</si>
  <si>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</si>
  <si>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</si>
  <si>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</si>
  <si>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</si>
  <si>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</si>
  <si>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</si>
  <si>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</si>
  <si>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</si>
  <si>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</si>
  <si>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</si>
  <si>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</si>
  <si>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</si>
  <si>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</si>
  <si>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</si>
  <si>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</si>
  <si>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</si>
  <si>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</si>
  <si>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</si>
  <si>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</si>
  <si>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</si>
  <si>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</si>
  <si>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</si>
  <si>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</si>
  <si>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</si>
  <si>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</si>
  <si>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</si>
  <si>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</si>
  <si>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</si>
  <si>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</si>
  <si>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</si>
  <si>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</si>
  <si>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</si>
  <si>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</si>
  <si>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</si>
  <si>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</si>
  <si>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</si>
  <si>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</si>
  <si>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</si>
  <si>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cm</t>
  </si>
  <si>
    <t>정보</t>
    <phoneticPr fontId="1" type="noConversion"/>
  </si>
  <si>
    <t>출력시각</t>
    <phoneticPr fontId="1" type="noConversion"/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</si>
  <si>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</si>
  <si>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</si>
  <si>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</si>
  <si>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</si>
  <si>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식이섬유</t>
    <phoneticPr fontId="1" type="noConversion"/>
  </si>
  <si>
    <t>필요추정량</t>
    <phoneticPr fontId="1" type="noConversion"/>
  </si>
  <si>
    <t>섭취량</t>
    <phoneticPr fontId="1" type="noConversion"/>
  </si>
  <si>
    <t>탄수화물</t>
    <phoneticPr fontId="1" type="noConversion"/>
  </si>
  <si>
    <t>지방</t>
    <phoneticPr fontId="1" type="noConversion"/>
  </si>
  <si>
    <t>n-3불포화</t>
    <phoneticPr fontId="1" type="noConversion"/>
  </si>
  <si>
    <t>n-6불포화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</si>
  <si>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</si>
  <si>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</si>
  <si>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</si>
  <si>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</si>
  <si>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</si>
  <si>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</si>
  <si>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</si>
  <si>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</si>
  <si>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</si>
  <si>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</si>
  <si>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</si>
  <si>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</si>
  <si>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</si>
  <si>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</si>
  <si>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</si>
  <si>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</si>
  <si>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</si>
  <si>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</si>
  <si>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</si>
  <si>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</si>
  <si>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</si>
  <si>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</si>
  <si>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</si>
  <si>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</si>
  <si>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</si>
  <si>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엽산(μg DFE/일)</t>
    <phoneticPr fontId="1" type="noConversion"/>
  </si>
  <si>
    <t>다량 무기질</t>
    <phoneticPr fontId="1" type="noConversion"/>
  </si>
  <si>
    <t>칼슘</t>
    <phoneticPr fontId="1" type="noConversion"/>
  </si>
  <si>
    <t>인</t>
    <phoneticPr fontId="1" type="noConversion"/>
  </si>
  <si>
    <t>나트륨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</si>
  <si>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</si>
  <si>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</si>
  <si>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</si>
  <si>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</si>
  <si>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</si>
  <si>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</si>
  <si>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</si>
  <si>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</si>
  <si>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</si>
  <si>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</si>
  <si>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</si>
  <si>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</si>
  <si>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</si>
  <si>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</si>
  <si>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</si>
  <si>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</si>
  <si>
    <t>M</t>
  </si>
  <si>
    <t>(설문지 : FFQ 95문항 설문지, 사용자 : 박찬원, ID : H1900920)</t>
  </si>
  <si>
    <t>2021년 10월 13일 10:35:57</t>
  </si>
  <si>
    <t>H1900920</t>
  </si>
  <si>
    <t>박찬원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</si>
</sst>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115.74735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0260736"/>
        <c:axId val="610266224"/>
      </c:barChart>
      <c:catAx>
        <c:axId val="6102607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0266224"/>
        <c:crosses val="autoZero"/>
        <c:auto val="1"/>
        <c:lblAlgn val="ctr"/>
        <c:lblOffset val="100"/>
        <c:noMultiLvlLbl val="0"/>
      </c:catAx>
      <c:valAx>
        <c:axId val="6102662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02607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4.1546789999999998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3666272"/>
        <c:axId val="623666664"/>
      </c:barChart>
      <c:catAx>
        <c:axId val="623666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3666664"/>
        <c:crosses val="autoZero"/>
        <c:auto val="1"/>
        <c:lblAlgn val="ctr"/>
        <c:lblOffset val="100"/>
        <c:noMultiLvlLbl val="0"/>
      </c:catAx>
      <c:valAx>
        <c:axId val="6236666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3666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0.77388287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3667448"/>
        <c:axId val="623667056"/>
      </c:barChart>
      <c:catAx>
        <c:axId val="623667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3667056"/>
        <c:crosses val="autoZero"/>
        <c:auto val="1"/>
        <c:lblAlgn val="ctr"/>
        <c:lblOffset val="100"/>
        <c:noMultiLvlLbl val="0"/>
      </c:catAx>
      <c:valAx>
        <c:axId val="6236670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3667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1885.3805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3657648"/>
        <c:axId val="623662352"/>
      </c:barChart>
      <c:catAx>
        <c:axId val="623657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3662352"/>
        <c:crosses val="autoZero"/>
        <c:auto val="1"/>
        <c:lblAlgn val="ctr"/>
        <c:lblOffset val="100"/>
        <c:noMultiLvlLbl val="0"/>
      </c:catAx>
      <c:valAx>
        <c:axId val="6236623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3657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5720.9263000000001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3653336"/>
        <c:axId val="623654120"/>
      </c:barChart>
      <c:catAx>
        <c:axId val="6236533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3654120"/>
        <c:crosses val="autoZero"/>
        <c:auto val="1"/>
        <c:lblAlgn val="ctr"/>
        <c:lblOffset val="100"/>
        <c:noMultiLvlLbl val="0"/>
      </c:catAx>
      <c:valAx>
        <c:axId val="623654120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3653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162.78432000000001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3665096"/>
        <c:axId val="623652944"/>
      </c:barChart>
      <c:catAx>
        <c:axId val="623665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3652944"/>
        <c:crosses val="autoZero"/>
        <c:auto val="1"/>
        <c:lblAlgn val="ctr"/>
        <c:lblOffset val="100"/>
        <c:noMultiLvlLbl val="0"/>
      </c:catAx>
      <c:valAx>
        <c:axId val="6236529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3665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226.77284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3654904"/>
        <c:axId val="623656472"/>
      </c:barChart>
      <c:catAx>
        <c:axId val="623654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3656472"/>
        <c:crosses val="autoZero"/>
        <c:auto val="1"/>
        <c:lblAlgn val="ctr"/>
        <c:lblOffset val="100"/>
        <c:noMultiLvlLbl val="0"/>
      </c:catAx>
      <c:valAx>
        <c:axId val="6236564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3654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16.313662999999998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3657256"/>
        <c:axId val="623656080"/>
      </c:barChart>
      <c:catAx>
        <c:axId val="623657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3656080"/>
        <c:crosses val="autoZero"/>
        <c:auto val="1"/>
        <c:lblAlgn val="ctr"/>
        <c:lblOffset val="100"/>
        <c:noMultiLvlLbl val="0"/>
      </c:catAx>
      <c:valAx>
        <c:axId val="62365608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3657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1499.3713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3660784"/>
        <c:axId val="623658432"/>
      </c:barChart>
      <c:catAx>
        <c:axId val="6236607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3658432"/>
        <c:crosses val="autoZero"/>
        <c:auto val="1"/>
        <c:lblAlgn val="ctr"/>
        <c:lblOffset val="100"/>
        <c:noMultiLvlLbl val="0"/>
      </c:catAx>
      <c:valAx>
        <c:axId val="623658432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3660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0.16050287999999999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3662744"/>
        <c:axId val="623655688"/>
      </c:barChart>
      <c:catAx>
        <c:axId val="6236627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3655688"/>
        <c:crosses val="autoZero"/>
        <c:auto val="1"/>
        <c:lblAlgn val="ctr"/>
        <c:lblOffset val="100"/>
        <c:noMultiLvlLbl val="0"/>
      </c:catAx>
      <c:valAx>
        <c:axId val="6236556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3662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4.9928317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3658824"/>
        <c:axId val="623659216"/>
      </c:barChart>
      <c:catAx>
        <c:axId val="6236588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3659216"/>
        <c:crosses val="autoZero"/>
        <c:auto val="1"/>
        <c:lblAlgn val="ctr"/>
        <c:lblOffset val="100"/>
        <c:noMultiLvlLbl val="0"/>
      </c:catAx>
      <c:valAx>
        <c:axId val="62365921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3658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48.310966000000001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0272496"/>
        <c:axId val="610269752"/>
      </c:barChart>
      <c:catAx>
        <c:axId val="6102724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0269752"/>
        <c:crosses val="autoZero"/>
        <c:auto val="1"/>
        <c:lblAlgn val="ctr"/>
        <c:lblOffset val="100"/>
        <c:noMultiLvlLbl val="0"/>
      </c:catAx>
      <c:valAx>
        <c:axId val="61026975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02724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208.39505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3660000"/>
        <c:axId val="623664704"/>
      </c:barChart>
      <c:catAx>
        <c:axId val="623660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3664704"/>
        <c:crosses val="autoZero"/>
        <c:auto val="1"/>
        <c:lblAlgn val="ctr"/>
        <c:lblOffset val="100"/>
        <c:noMultiLvlLbl val="0"/>
      </c:catAx>
      <c:valAx>
        <c:axId val="6236647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3660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132.96481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3661568"/>
        <c:axId val="623661960"/>
      </c:barChart>
      <c:catAx>
        <c:axId val="6236615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3661960"/>
        <c:crosses val="autoZero"/>
        <c:auto val="1"/>
        <c:lblAlgn val="ctr"/>
        <c:lblOffset val="100"/>
        <c:noMultiLvlLbl val="0"/>
      </c:catAx>
      <c:valAx>
        <c:axId val="6236619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3661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11.526</c:v>
                </c:pt>
                <c:pt idx="1">
                  <c:v>26.058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623663920"/>
        <c:axId val="623664312"/>
      </c:barChart>
      <c:catAx>
        <c:axId val="6236639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3664312"/>
        <c:crosses val="autoZero"/>
        <c:auto val="1"/>
        <c:lblAlgn val="ctr"/>
        <c:lblOffset val="100"/>
        <c:noMultiLvlLbl val="0"/>
      </c:catAx>
      <c:valAx>
        <c:axId val="6236643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3663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19.805109999999999</c:v>
                </c:pt>
                <c:pt idx="1">
                  <c:v>25.734262000000001</c:v>
                </c:pt>
                <c:pt idx="2">
                  <c:v>31.762619000000001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1134.9531999999999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3401768"/>
        <c:axId val="623393928"/>
      </c:barChart>
      <c:catAx>
        <c:axId val="623401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3393928"/>
        <c:crosses val="autoZero"/>
        <c:auto val="1"/>
        <c:lblAlgn val="ctr"/>
        <c:lblOffset val="100"/>
        <c:noMultiLvlLbl val="0"/>
      </c:catAx>
      <c:valAx>
        <c:axId val="62339392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3401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47.772976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3399024"/>
        <c:axId val="623396280"/>
      </c:barChart>
      <c:catAx>
        <c:axId val="6233990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3396280"/>
        <c:crosses val="autoZero"/>
        <c:auto val="1"/>
        <c:lblAlgn val="ctr"/>
        <c:lblOffset val="100"/>
        <c:noMultiLvlLbl val="0"/>
      </c:catAx>
      <c:valAx>
        <c:axId val="6233962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3399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62.139000000000003</c:v>
                </c:pt>
                <c:pt idx="1">
                  <c:v>15.332000000000001</c:v>
                </c:pt>
                <c:pt idx="2">
                  <c:v>22.527999999999999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623391184"/>
        <c:axId val="623398632"/>
      </c:barChart>
      <c:catAx>
        <c:axId val="623391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3398632"/>
        <c:crosses val="autoZero"/>
        <c:auto val="1"/>
        <c:lblAlgn val="ctr"/>
        <c:lblOffset val="100"/>
        <c:noMultiLvlLbl val="0"/>
      </c:catAx>
      <c:valAx>
        <c:axId val="6233986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33911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2200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2576.3024999999998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3402552"/>
        <c:axId val="623402160"/>
      </c:barChart>
      <c:catAx>
        <c:axId val="623402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3402160"/>
        <c:crosses val="autoZero"/>
        <c:auto val="1"/>
        <c:lblAlgn val="ctr"/>
        <c:lblOffset val="100"/>
        <c:noMultiLvlLbl val="0"/>
      </c:catAx>
      <c:valAx>
        <c:axId val="62340216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34025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207.44023000000001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3395104"/>
        <c:axId val="623391968"/>
      </c:barChart>
      <c:catAx>
        <c:axId val="623395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3391968"/>
        <c:crosses val="autoZero"/>
        <c:auto val="1"/>
        <c:lblAlgn val="ctr"/>
        <c:lblOffset val="100"/>
        <c:noMultiLvlLbl val="0"/>
      </c:catAx>
      <c:valAx>
        <c:axId val="62339196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3395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1017.52844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3400984"/>
        <c:axId val="623396672"/>
      </c:barChart>
      <c:catAx>
        <c:axId val="623400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3396672"/>
        <c:crosses val="autoZero"/>
        <c:auto val="1"/>
        <c:lblAlgn val="ctr"/>
        <c:lblOffset val="100"/>
        <c:noMultiLvlLbl val="0"/>
      </c:catAx>
      <c:valAx>
        <c:axId val="6233966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3400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8.1985034999999993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0267792"/>
        <c:axId val="610272104"/>
      </c:barChart>
      <c:catAx>
        <c:axId val="610267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0272104"/>
        <c:crosses val="autoZero"/>
        <c:auto val="1"/>
        <c:lblAlgn val="ctr"/>
        <c:lblOffset val="100"/>
        <c:noMultiLvlLbl val="0"/>
      </c:catAx>
      <c:valAx>
        <c:axId val="6102721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02677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13165.768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3391576"/>
        <c:axId val="623390792"/>
      </c:barChart>
      <c:catAx>
        <c:axId val="623391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3390792"/>
        <c:crosses val="autoZero"/>
        <c:auto val="1"/>
        <c:lblAlgn val="ctr"/>
        <c:lblOffset val="100"/>
        <c:noMultiLvlLbl val="0"/>
      </c:catAx>
      <c:valAx>
        <c:axId val="6233907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3391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29.697064999999998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3399808"/>
        <c:axId val="623400592"/>
      </c:barChart>
      <c:catAx>
        <c:axId val="623399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3400592"/>
        <c:crosses val="autoZero"/>
        <c:auto val="1"/>
        <c:lblAlgn val="ctr"/>
        <c:lblOffset val="100"/>
        <c:noMultiLvlLbl val="0"/>
      </c:catAx>
      <c:valAx>
        <c:axId val="6234005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3399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3.478062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3397064"/>
        <c:axId val="623397456"/>
      </c:barChart>
      <c:catAx>
        <c:axId val="6233970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3397456"/>
        <c:crosses val="autoZero"/>
        <c:auto val="1"/>
        <c:lblAlgn val="ctr"/>
        <c:lblOffset val="100"/>
        <c:noMultiLvlLbl val="0"/>
      </c:catAx>
      <c:valAx>
        <c:axId val="6233974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3397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516.38739999999996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0261128"/>
        <c:axId val="610265048"/>
      </c:barChart>
      <c:catAx>
        <c:axId val="6102611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0265048"/>
        <c:crosses val="autoZero"/>
        <c:auto val="1"/>
        <c:lblAlgn val="ctr"/>
        <c:lblOffset val="100"/>
        <c:noMultiLvlLbl val="0"/>
      </c:catAx>
      <c:valAx>
        <c:axId val="6102650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02611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2.6669909999999999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0262304"/>
        <c:axId val="610266616"/>
      </c:barChart>
      <c:catAx>
        <c:axId val="6102623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0266616"/>
        <c:crosses val="autoZero"/>
        <c:auto val="1"/>
        <c:lblAlgn val="ctr"/>
        <c:lblOffset val="100"/>
        <c:noMultiLvlLbl val="0"/>
      </c:catAx>
      <c:valAx>
        <c:axId val="61026661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02623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25.218976999999999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0273672"/>
        <c:axId val="610274848"/>
      </c:barChart>
      <c:catAx>
        <c:axId val="6102736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0274848"/>
        <c:crosses val="autoZero"/>
        <c:auto val="1"/>
        <c:lblAlgn val="ctr"/>
        <c:lblOffset val="100"/>
        <c:noMultiLvlLbl val="0"/>
      </c:catAx>
      <c:valAx>
        <c:axId val="6102748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02736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3.478062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0274456"/>
        <c:axId val="610275240"/>
      </c:barChart>
      <c:catAx>
        <c:axId val="6102744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0275240"/>
        <c:crosses val="autoZero"/>
        <c:auto val="1"/>
        <c:lblAlgn val="ctr"/>
        <c:lblOffset val="100"/>
        <c:noMultiLvlLbl val="0"/>
      </c:catAx>
      <c:valAx>
        <c:axId val="6102752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0274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1171.4845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0276024"/>
        <c:axId val="610272888"/>
      </c:barChart>
      <c:catAx>
        <c:axId val="6102760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0272888"/>
        <c:crosses val="autoZero"/>
        <c:auto val="1"/>
        <c:lblAlgn val="ctr"/>
        <c:lblOffset val="100"/>
        <c:noMultiLvlLbl val="0"/>
      </c:catAx>
      <c:valAx>
        <c:axId val="6102728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0276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18.220777999999999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3668232"/>
        <c:axId val="623668624"/>
      </c:barChart>
      <c:catAx>
        <c:axId val="623668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3668624"/>
        <c:crosses val="autoZero"/>
        <c:auto val="1"/>
        <c:lblAlgn val="ctr"/>
        <c:lblOffset val="100"/>
        <c:noMultiLvlLbl val="0"/>
      </c:catAx>
      <c:valAx>
        <c:axId val="6236686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3668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박찬원, ID : H1900920)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2021년 10월 13일 10:35:57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71" t="s">
        <v>196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9" t="s">
        <v>55</v>
      </c>
      <c r="B4" s="69"/>
      <c r="C4" s="69"/>
      <c r="D4" s="46"/>
      <c r="E4" s="66" t="s">
        <v>197</v>
      </c>
      <c r="F4" s="67"/>
      <c r="G4" s="67"/>
      <c r="H4" s="68"/>
      <c r="I4" s="46"/>
      <c r="J4" s="66" t="s">
        <v>198</v>
      </c>
      <c r="K4" s="67"/>
      <c r="L4" s="68"/>
      <c r="M4" s="46"/>
      <c r="N4" s="69" t="s">
        <v>199</v>
      </c>
      <c r="O4" s="69"/>
      <c r="P4" s="69"/>
      <c r="Q4" s="69"/>
      <c r="R4" s="69"/>
      <c r="S4" s="69"/>
      <c r="T4" s="46"/>
      <c r="U4" s="69" t="s">
        <v>200</v>
      </c>
      <c r="V4" s="69"/>
      <c r="W4" s="69"/>
      <c r="X4" s="69"/>
      <c r="Y4" s="69"/>
      <c r="Z4" s="69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201</v>
      </c>
      <c r="C5" s="59" t="s">
        <v>202</v>
      </c>
      <c r="D5" s="46"/>
      <c r="E5" s="59"/>
      <c r="F5" s="59" t="s">
        <v>203</v>
      </c>
      <c r="G5" s="59" t="s">
        <v>204</v>
      </c>
      <c r="H5" s="59" t="s">
        <v>199</v>
      </c>
      <c r="I5" s="46"/>
      <c r="J5" s="59"/>
      <c r="K5" s="59" t="s">
        <v>205</v>
      </c>
      <c r="L5" s="59" t="s">
        <v>206</v>
      </c>
      <c r="M5" s="46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46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55</v>
      </c>
      <c r="B6" s="59">
        <f>'DRIs DATA 입력'!B6</f>
        <v>2200</v>
      </c>
      <c r="C6" s="59">
        <f>'DRIs DATA 입력'!C6</f>
        <v>2576.3024999999998</v>
      </c>
      <c r="D6" s="46"/>
      <c r="E6" s="59" t="s">
        <v>214</v>
      </c>
      <c r="F6" s="59">
        <v>65</v>
      </c>
      <c r="G6" s="59">
        <v>30</v>
      </c>
      <c r="H6" s="59">
        <v>20</v>
      </c>
      <c r="I6" s="46"/>
      <c r="J6" s="59" t="s">
        <v>211</v>
      </c>
      <c r="K6" s="59">
        <v>0.1</v>
      </c>
      <c r="L6" s="59">
        <v>4</v>
      </c>
      <c r="M6" s="46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115.74735</v>
      </c>
      <c r="T6" s="46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48.310966000000001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271</v>
      </c>
      <c r="F7" s="59">
        <v>60</v>
      </c>
      <c r="G7" s="59">
        <v>27</v>
      </c>
      <c r="H7" s="59">
        <v>13</v>
      </c>
      <c r="I7" s="46"/>
      <c r="J7" s="59" t="s">
        <v>271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215</v>
      </c>
      <c r="F8" s="59">
        <f>'DRIs DATA 입력'!F8</f>
        <v>62.139000000000003</v>
      </c>
      <c r="G8" s="59">
        <f>'DRIs DATA 입력'!G8</f>
        <v>15.332000000000001</v>
      </c>
      <c r="H8" s="59">
        <f>'DRIs DATA 입력'!H8</f>
        <v>22.527999999999999</v>
      </c>
      <c r="I8" s="46"/>
      <c r="J8" s="59" t="s">
        <v>215</v>
      </c>
      <c r="K8" s="59">
        <f>'DRIs DATA 입력'!K8</f>
        <v>11.526</v>
      </c>
      <c r="L8" s="59">
        <f>'DRIs DATA 입력'!L8</f>
        <v>26.058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70" t="s">
        <v>216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9" t="s">
        <v>217</v>
      </c>
      <c r="B14" s="69"/>
      <c r="C14" s="69"/>
      <c r="D14" s="69"/>
      <c r="E14" s="69"/>
      <c r="F14" s="69"/>
      <c r="G14" s="46"/>
      <c r="H14" s="69" t="s">
        <v>218</v>
      </c>
      <c r="I14" s="69"/>
      <c r="J14" s="69"/>
      <c r="K14" s="69"/>
      <c r="L14" s="69"/>
      <c r="M14" s="69"/>
      <c r="N14" s="46"/>
      <c r="O14" s="69" t="s">
        <v>219</v>
      </c>
      <c r="P14" s="69"/>
      <c r="Q14" s="69"/>
      <c r="R14" s="69"/>
      <c r="S14" s="69"/>
      <c r="T14" s="69"/>
      <c r="U14" s="46"/>
      <c r="V14" s="69" t="s">
        <v>220</v>
      </c>
      <c r="W14" s="69"/>
      <c r="X14" s="69"/>
      <c r="Y14" s="69"/>
      <c r="Z14" s="69"/>
      <c r="AA14" s="69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46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46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46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1134.9531999999999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47.772976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8.1985034999999993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516.38739999999996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70" t="s">
        <v>222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223</v>
      </c>
      <c r="B24" s="69"/>
      <c r="C24" s="69"/>
      <c r="D24" s="69"/>
      <c r="E24" s="69"/>
      <c r="F24" s="69"/>
      <c r="G24" s="46"/>
      <c r="H24" s="69" t="s">
        <v>224</v>
      </c>
      <c r="I24" s="69"/>
      <c r="J24" s="69"/>
      <c r="K24" s="69"/>
      <c r="L24" s="69"/>
      <c r="M24" s="69"/>
      <c r="N24" s="46"/>
      <c r="O24" s="69" t="s">
        <v>225</v>
      </c>
      <c r="P24" s="69"/>
      <c r="Q24" s="69"/>
      <c r="R24" s="69"/>
      <c r="S24" s="69"/>
      <c r="T24" s="69"/>
      <c r="U24" s="46"/>
      <c r="V24" s="69" t="s">
        <v>226</v>
      </c>
      <c r="W24" s="69"/>
      <c r="X24" s="69"/>
      <c r="Y24" s="69"/>
      <c r="Z24" s="69"/>
      <c r="AA24" s="69"/>
      <c r="AB24" s="46"/>
      <c r="AC24" s="69" t="s">
        <v>227</v>
      </c>
      <c r="AD24" s="69"/>
      <c r="AE24" s="69"/>
      <c r="AF24" s="69"/>
      <c r="AG24" s="69"/>
      <c r="AH24" s="69"/>
      <c r="AI24" s="46"/>
      <c r="AJ24" s="69" t="s">
        <v>228</v>
      </c>
      <c r="AK24" s="69"/>
      <c r="AL24" s="69"/>
      <c r="AM24" s="69"/>
      <c r="AN24" s="69"/>
      <c r="AO24" s="69"/>
      <c r="AP24" s="46"/>
      <c r="AQ24" s="69" t="s">
        <v>229</v>
      </c>
      <c r="AR24" s="69"/>
      <c r="AS24" s="69"/>
      <c r="AT24" s="69"/>
      <c r="AU24" s="69"/>
      <c r="AV24" s="69"/>
      <c r="AW24" s="46"/>
      <c r="AX24" s="69" t="s">
        <v>230</v>
      </c>
      <c r="AY24" s="69"/>
      <c r="AZ24" s="69"/>
      <c r="BA24" s="69"/>
      <c r="BB24" s="69"/>
      <c r="BC24" s="69"/>
      <c r="BD24" s="46"/>
      <c r="BE24" s="69" t="s">
        <v>231</v>
      </c>
      <c r="BF24" s="69"/>
      <c r="BG24" s="69"/>
      <c r="BH24" s="69"/>
      <c r="BI24" s="69"/>
      <c r="BJ24" s="69"/>
    </row>
    <row r="25" spans="1:62" x14ac:dyDescent="0.3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46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46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46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46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46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46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46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46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207.44023000000001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3.1025611999999998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2.6669909999999999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25.218976999999999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3.478062</v>
      </c>
      <c r="AI26" s="46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1171.4845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18.220777999999999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4.1546789999999998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0.77388287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70" t="s">
        <v>233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9" t="s">
        <v>234</v>
      </c>
      <c r="B34" s="69"/>
      <c r="C34" s="69"/>
      <c r="D34" s="69"/>
      <c r="E34" s="69"/>
      <c r="F34" s="69"/>
      <c r="G34" s="46"/>
      <c r="H34" s="69" t="s">
        <v>235</v>
      </c>
      <c r="I34" s="69"/>
      <c r="J34" s="69"/>
      <c r="K34" s="69"/>
      <c r="L34" s="69"/>
      <c r="M34" s="69"/>
      <c r="N34" s="46"/>
      <c r="O34" s="69" t="s">
        <v>236</v>
      </c>
      <c r="P34" s="69"/>
      <c r="Q34" s="69"/>
      <c r="R34" s="69"/>
      <c r="S34" s="69"/>
      <c r="T34" s="69"/>
      <c r="U34" s="46"/>
      <c r="V34" s="69" t="s">
        <v>237</v>
      </c>
      <c r="W34" s="69"/>
      <c r="X34" s="69"/>
      <c r="Y34" s="69"/>
      <c r="Z34" s="69"/>
      <c r="AA34" s="69"/>
      <c r="AB34" s="46"/>
      <c r="AC34" s="69" t="s">
        <v>238</v>
      </c>
      <c r="AD34" s="69"/>
      <c r="AE34" s="69"/>
      <c r="AF34" s="69"/>
      <c r="AG34" s="69"/>
      <c r="AH34" s="69"/>
      <c r="AI34" s="46"/>
      <c r="AJ34" s="69" t="s">
        <v>239</v>
      </c>
      <c r="AK34" s="69"/>
      <c r="AL34" s="69"/>
      <c r="AM34" s="69"/>
      <c r="AN34" s="69"/>
      <c r="AO34" s="69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46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46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46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46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46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1017.52844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1885.3805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13165.768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5720.9263000000001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162.78432000000001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226.77284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70" t="s">
        <v>240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46"/>
    </row>
    <row r="44" spans="1:68" x14ac:dyDescent="0.3">
      <c r="A44" s="69" t="s">
        <v>241</v>
      </c>
      <c r="B44" s="69"/>
      <c r="C44" s="69"/>
      <c r="D44" s="69"/>
      <c r="E44" s="69"/>
      <c r="F44" s="69"/>
      <c r="G44" s="46"/>
      <c r="H44" s="69" t="s">
        <v>242</v>
      </c>
      <c r="I44" s="69"/>
      <c r="J44" s="69"/>
      <c r="K44" s="69"/>
      <c r="L44" s="69"/>
      <c r="M44" s="69"/>
      <c r="N44" s="46"/>
      <c r="O44" s="69" t="s">
        <v>243</v>
      </c>
      <c r="P44" s="69"/>
      <c r="Q44" s="69"/>
      <c r="R44" s="69"/>
      <c r="S44" s="69"/>
      <c r="T44" s="69"/>
      <c r="U44" s="46"/>
      <c r="V44" s="69" t="s">
        <v>244</v>
      </c>
      <c r="W44" s="69"/>
      <c r="X44" s="69"/>
      <c r="Y44" s="69"/>
      <c r="Z44" s="69"/>
      <c r="AA44" s="69"/>
      <c r="AB44" s="46"/>
      <c r="AC44" s="69" t="s">
        <v>245</v>
      </c>
      <c r="AD44" s="69"/>
      <c r="AE44" s="69"/>
      <c r="AF44" s="69"/>
      <c r="AG44" s="69"/>
      <c r="AH44" s="69"/>
      <c r="AI44" s="46"/>
      <c r="AJ44" s="69" t="s">
        <v>246</v>
      </c>
      <c r="AK44" s="69"/>
      <c r="AL44" s="69"/>
      <c r="AM44" s="69"/>
      <c r="AN44" s="69"/>
      <c r="AO44" s="69"/>
      <c r="AP44" s="46"/>
      <c r="AQ44" s="69" t="s">
        <v>247</v>
      </c>
      <c r="AR44" s="69"/>
      <c r="AS44" s="69"/>
      <c r="AT44" s="69"/>
      <c r="AU44" s="69"/>
      <c r="AV44" s="69"/>
      <c r="AW44" s="46"/>
      <c r="AX44" s="69" t="s">
        <v>248</v>
      </c>
      <c r="AY44" s="69"/>
      <c r="AZ44" s="69"/>
      <c r="BA44" s="69"/>
      <c r="BB44" s="69"/>
      <c r="BC44" s="69"/>
      <c r="BD44" s="46"/>
      <c r="BE44" s="69" t="s">
        <v>249</v>
      </c>
      <c r="BF44" s="69"/>
      <c r="BG44" s="69"/>
      <c r="BH44" s="69"/>
      <c r="BI44" s="69"/>
      <c r="BJ44" s="69"/>
      <c r="BK44" s="46"/>
    </row>
    <row r="45" spans="1:68" x14ac:dyDescent="0.3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46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46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46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46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46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46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46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46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29.697064999999998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16.313662999999998</v>
      </c>
      <c r="N46" s="46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1499.3713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0.16050287999999999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4.9928317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208.39505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132.96481</v>
      </c>
      <c r="AW46" s="46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H56" sqref="H56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276</v>
      </c>
      <c r="B1" s="61" t="s">
        <v>336</v>
      </c>
      <c r="G1" s="62" t="s">
        <v>277</v>
      </c>
      <c r="H1" s="61" t="s">
        <v>337</v>
      </c>
    </row>
    <row r="3" spans="1:27" x14ac:dyDescent="0.3">
      <c r="A3" s="71" t="s">
        <v>278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</row>
    <row r="4" spans="1:27" x14ac:dyDescent="0.3">
      <c r="A4" s="69" t="s">
        <v>279</v>
      </c>
      <c r="B4" s="69"/>
      <c r="C4" s="69"/>
      <c r="E4" s="66" t="s">
        <v>280</v>
      </c>
      <c r="F4" s="67"/>
      <c r="G4" s="67"/>
      <c r="H4" s="68"/>
      <c r="J4" s="66" t="s">
        <v>281</v>
      </c>
      <c r="K4" s="67"/>
      <c r="L4" s="68"/>
      <c r="N4" s="69" t="s">
        <v>45</v>
      </c>
      <c r="O4" s="69"/>
      <c r="P4" s="69"/>
      <c r="Q4" s="69"/>
      <c r="R4" s="69"/>
      <c r="S4" s="69"/>
      <c r="U4" s="69" t="s">
        <v>282</v>
      </c>
      <c r="V4" s="69"/>
      <c r="W4" s="69"/>
      <c r="X4" s="69"/>
      <c r="Y4" s="69"/>
      <c r="Z4" s="69"/>
    </row>
    <row r="5" spans="1:27" x14ac:dyDescent="0.3">
      <c r="A5" s="65"/>
      <c r="B5" s="65" t="s">
        <v>283</v>
      </c>
      <c r="C5" s="65" t="s">
        <v>284</v>
      </c>
      <c r="E5" s="65"/>
      <c r="F5" s="65" t="s">
        <v>285</v>
      </c>
      <c r="G5" s="65" t="s">
        <v>286</v>
      </c>
      <c r="H5" s="65" t="s">
        <v>45</v>
      </c>
      <c r="J5" s="65"/>
      <c r="K5" s="65" t="s">
        <v>287</v>
      </c>
      <c r="L5" s="65" t="s">
        <v>288</v>
      </c>
      <c r="N5" s="65"/>
      <c r="O5" s="65" t="s">
        <v>289</v>
      </c>
      <c r="P5" s="65" t="s">
        <v>290</v>
      </c>
      <c r="Q5" s="65" t="s">
        <v>291</v>
      </c>
      <c r="R5" s="65" t="s">
        <v>292</v>
      </c>
      <c r="S5" s="65" t="s">
        <v>284</v>
      </c>
      <c r="U5" s="65"/>
      <c r="V5" s="65" t="s">
        <v>289</v>
      </c>
      <c r="W5" s="65" t="s">
        <v>290</v>
      </c>
      <c r="X5" s="65" t="s">
        <v>291</v>
      </c>
      <c r="Y5" s="65" t="s">
        <v>292</v>
      </c>
      <c r="Z5" s="65" t="s">
        <v>284</v>
      </c>
    </row>
    <row r="6" spans="1:27" x14ac:dyDescent="0.3">
      <c r="A6" s="65" t="s">
        <v>279</v>
      </c>
      <c r="B6" s="65">
        <v>2200</v>
      </c>
      <c r="C6" s="65">
        <v>2576.3024999999998</v>
      </c>
      <c r="E6" s="65" t="s">
        <v>293</v>
      </c>
      <c r="F6" s="65">
        <v>55</v>
      </c>
      <c r="G6" s="65">
        <v>15</v>
      </c>
      <c r="H6" s="65">
        <v>7</v>
      </c>
      <c r="J6" s="65" t="s">
        <v>293</v>
      </c>
      <c r="K6" s="65">
        <v>0.1</v>
      </c>
      <c r="L6" s="65">
        <v>4</v>
      </c>
      <c r="N6" s="65" t="s">
        <v>294</v>
      </c>
      <c r="O6" s="65">
        <v>50</v>
      </c>
      <c r="P6" s="65">
        <v>60</v>
      </c>
      <c r="Q6" s="65">
        <v>0</v>
      </c>
      <c r="R6" s="65">
        <v>0</v>
      </c>
      <c r="S6" s="65">
        <v>115.74735</v>
      </c>
      <c r="U6" s="65" t="s">
        <v>295</v>
      </c>
      <c r="V6" s="65">
        <v>0</v>
      </c>
      <c r="W6" s="65">
        <v>0</v>
      </c>
      <c r="X6" s="65">
        <v>25</v>
      </c>
      <c r="Y6" s="65">
        <v>0</v>
      </c>
      <c r="Z6" s="65">
        <v>48.310966000000001</v>
      </c>
    </row>
    <row r="7" spans="1:27" x14ac:dyDescent="0.3">
      <c r="E7" s="65" t="s">
        <v>296</v>
      </c>
      <c r="F7" s="65">
        <v>65</v>
      </c>
      <c r="G7" s="65">
        <v>30</v>
      </c>
      <c r="H7" s="65">
        <v>20</v>
      </c>
      <c r="J7" s="65" t="s">
        <v>296</v>
      </c>
      <c r="K7" s="65">
        <v>1</v>
      </c>
      <c r="L7" s="65">
        <v>10</v>
      </c>
    </row>
    <row r="8" spans="1:27" x14ac:dyDescent="0.3">
      <c r="E8" s="65" t="s">
        <v>297</v>
      </c>
      <c r="F8" s="65">
        <v>62.139000000000003</v>
      </c>
      <c r="G8" s="65">
        <v>15.332000000000001</v>
      </c>
      <c r="H8" s="65">
        <v>22.527999999999999</v>
      </c>
      <c r="J8" s="65" t="s">
        <v>297</v>
      </c>
      <c r="K8" s="65">
        <v>11.526</v>
      </c>
      <c r="L8" s="65">
        <v>26.058</v>
      </c>
    </row>
    <row r="13" spans="1:27" x14ac:dyDescent="0.3">
      <c r="A13" s="70" t="s">
        <v>298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</row>
    <row r="14" spans="1:27" x14ac:dyDescent="0.3">
      <c r="A14" s="69" t="s">
        <v>299</v>
      </c>
      <c r="B14" s="69"/>
      <c r="C14" s="69"/>
      <c r="D14" s="69"/>
      <c r="E14" s="69"/>
      <c r="F14" s="69"/>
      <c r="H14" s="69" t="s">
        <v>300</v>
      </c>
      <c r="I14" s="69"/>
      <c r="J14" s="69"/>
      <c r="K14" s="69"/>
      <c r="L14" s="69"/>
      <c r="M14" s="69"/>
      <c r="O14" s="69" t="s">
        <v>301</v>
      </c>
      <c r="P14" s="69"/>
      <c r="Q14" s="69"/>
      <c r="R14" s="69"/>
      <c r="S14" s="69"/>
      <c r="T14" s="69"/>
      <c r="V14" s="69" t="s">
        <v>302</v>
      </c>
      <c r="W14" s="69"/>
      <c r="X14" s="69"/>
      <c r="Y14" s="69"/>
      <c r="Z14" s="69"/>
      <c r="AA14" s="69"/>
    </row>
    <row r="15" spans="1:27" x14ac:dyDescent="0.3">
      <c r="A15" s="65"/>
      <c r="B15" s="65" t="s">
        <v>289</v>
      </c>
      <c r="C15" s="65" t="s">
        <v>290</v>
      </c>
      <c r="D15" s="65" t="s">
        <v>291</v>
      </c>
      <c r="E15" s="65" t="s">
        <v>292</v>
      </c>
      <c r="F15" s="65" t="s">
        <v>284</v>
      </c>
      <c r="H15" s="65"/>
      <c r="I15" s="65" t="s">
        <v>289</v>
      </c>
      <c r="J15" s="65" t="s">
        <v>290</v>
      </c>
      <c r="K15" s="65" t="s">
        <v>291</v>
      </c>
      <c r="L15" s="65" t="s">
        <v>292</v>
      </c>
      <c r="M15" s="65" t="s">
        <v>284</v>
      </c>
      <c r="O15" s="65"/>
      <c r="P15" s="65" t="s">
        <v>289</v>
      </c>
      <c r="Q15" s="65" t="s">
        <v>290</v>
      </c>
      <c r="R15" s="65" t="s">
        <v>291</v>
      </c>
      <c r="S15" s="65" t="s">
        <v>292</v>
      </c>
      <c r="T15" s="65" t="s">
        <v>284</v>
      </c>
      <c r="V15" s="65"/>
      <c r="W15" s="65" t="s">
        <v>289</v>
      </c>
      <c r="X15" s="65" t="s">
        <v>290</v>
      </c>
      <c r="Y15" s="65" t="s">
        <v>291</v>
      </c>
      <c r="Z15" s="65" t="s">
        <v>292</v>
      </c>
      <c r="AA15" s="65" t="s">
        <v>284</v>
      </c>
    </row>
    <row r="16" spans="1:27" x14ac:dyDescent="0.3">
      <c r="A16" s="65" t="s">
        <v>303</v>
      </c>
      <c r="B16" s="65">
        <v>530</v>
      </c>
      <c r="C16" s="65">
        <v>750</v>
      </c>
      <c r="D16" s="65">
        <v>0</v>
      </c>
      <c r="E16" s="65">
        <v>3000</v>
      </c>
      <c r="F16" s="65">
        <v>1134.9531999999999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47.772976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8.1985034999999993</v>
      </c>
      <c r="V16" s="65" t="s">
        <v>5</v>
      </c>
      <c r="W16" s="65">
        <v>0</v>
      </c>
      <c r="X16" s="65">
        <v>0</v>
      </c>
      <c r="Y16" s="65">
        <v>75</v>
      </c>
      <c r="Z16" s="65">
        <v>0</v>
      </c>
      <c r="AA16" s="65">
        <v>516.38739999999996</v>
      </c>
    </row>
    <row r="23" spans="1:62" x14ac:dyDescent="0.3">
      <c r="A23" s="70" t="s">
        <v>304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305</v>
      </c>
      <c r="B24" s="69"/>
      <c r="C24" s="69"/>
      <c r="D24" s="69"/>
      <c r="E24" s="69"/>
      <c r="F24" s="69"/>
      <c r="H24" s="69" t="s">
        <v>306</v>
      </c>
      <c r="I24" s="69"/>
      <c r="J24" s="69"/>
      <c r="K24" s="69"/>
      <c r="L24" s="69"/>
      <c r="M24" s="69"/>
      <c r="O24" s="69" t="s">
        <v>307</v>
      </c>
      <c r="P24" s="69"/>
      <c r="Q24" s="69"/>
      <c r="R24" s="69"/>
      <c r="S24" s="69"/>
      <c r="T24" s="69"/>
      <c r="V24" s="69" t="s">
        <v>308</v>
      </c>
      <c r="W24" s="69"/>
      <c r="X24" s="69"/>
      <c r="Y24" s="69"/>
      <c r="Z24" s="69"/>
      <c r="AA24" s="69"/>
      <c r="AC24" s="69" t="s">
        <v>309</v>
      </c>
      <c r="AD24" s="69"/>
      <c r="AE24" s="69"/>
      <c r="AF24" s="69"/>
      <c r="AG24" s="69"/>
      <c r="AH24" s="69"/>
      <c r="AJ24" s="69" t="s">
        <v>310</v>
      </c>
      <c r="AK24" s="69"/>
      <c r="AL24" s="69"/>
      <c r="AM24" s="69"/>
      <c r="AN24" s="69"/>
      <c r="AO24" s="69"/>
      <c r="AQ24" s="69" t="s">
        <v>311</v>
      </c>
      <c r="AR24" s="69"/>
      <c r="AS24" s="69"/>
      <c r="AT24" s="69"/>
      <c r="AU24" s="69"/>
      <c r="AV24" s="69"/>
      <c r="AX24" s="69" t="s">
        <v>312</v>
      </c>
      <c r="AY24" s="69"/>
      <c r="AZ24" s="69"/>
      <c r="BA24" s="69"/>
      <c r="BB24" s="69"/>
      <c r="BC24" s="69"/>
      <c r="BE24" s="69" t="s">
        <v>313</v>
      </c>
      <c r="BF24" s="69"/>
      <c r="BG24" s="69"/>
      <c r="BH24" s="69"/>
      <c r="BI24" s="69"/>
      <c r="BJ24" s="69"/>
    </row>
    <row r="25" spans="1:62" x14ac:dyDescent="0.3">
      <c r="A25" s="65"/>
      <c r="B25" s="65" t="s">
        <v>289</v>
      </c>
      <c r="C25" s="65" t="s">
        <v>290</v>
      </c>
      <c r="D25" s="65" t="s">
        <v>291</v>
      </c>
      <c r="E25" s="65" t="s">
        <v>292</v>
      </c>
      <c r="F25" s="65" t="s">
        <v>284</v>
      </c>
      <c r="H25" s="65"/>
      <c r="I25" s="65" t="s">
        <v>289</v>
      </c>
      <c r="J25" s="65" t="s">
        <v>290</v>
      </c>
      <c r="K25" s="65" t="s">
        <v>291</v>
      </c>
      <c r="L25" s="65" t="s">
        <v>292</v>
      </c>
      <c r="M25" s="65" t="s">
        <v>284</v>
      </c>
      <c r="O25" s="65"/>
      <c r="P25" s="65" t="s">
        <v>289</v>
      </c>
      <c r="Q25" s="65" t="s">
        <v>290</v>
      </c>
      <c r="R25" s="65" t="s">
        <v>291</v>
      </c>
      <c r="S25" s="65" t="s">
        <v>292</v>
      </c>
      <c r="T25" s="65" t="s">
        <v>284</v>
      </c>
      <c r="V25" s="65"/>
      <c r="W25" s="65" t="s">
        <v>289</v>
      </c>
      <c r="X25" s="65" t="s">
        <v>290</v>
      </c>
      <c r="Y25" s="65" t="s">
        <v>291</v>
      </c>
      <c r="Z25" s="65" t="s">
        <v>292</v>
      </c>
      <c r="AA25" s="65" t="s">
        <v>284</v>
      </c>
      <c r="AC25" s="65"/>
      <c r="AD25" s="65" t="s">
        <v>289</v>
      </c>
      <c r="AE25" s="65" t="s">
        <v>290</v>
      </c>
      <c r="AF25" s="65" t="s">
        <v>291</v>
      </c>
      <c r="AG25" s="65" t="s">
        <v>292</v>
      </c>
      <c r="AH25" s="65" t="s">
        <v>284</v>
      </c>
      <c r="AJ25" s="65"/>
      <c r="AK25" s="65" t="s">
        <v>289</v>
      </c>
      <c r="AL25" s="65" t="s">
        <v>290</v>
      </c>
      <c r="AM25" s="65" t="s">
        <v>291</v>
      </c>
      <c r="AN25" s="65" t="s">
        <v>292</v>
      </c>
      <c r="AO25" s="65" t="s">
        <v>284</v>
      </c>
      <c r="AQ25" s="65"/>
      <c r="AR25" s="65" t="s">
        <v>289</v>
      </c>
      <c r="AS25" s="65" t="s">
        <v>290</v>
      </c>
      <c r="AT25" s="65" t="s">
        <v>291</v>
      </c>
      <c r="AU25" s="65" t="s">
        <v>292</v>
      </c>
      <c r="AV25" s="65" t="s">
        <v>284</v>
      </c>
      <c r="AX25" s="65"/>
      <c r="AY25" s="65" t="s">
        <v>289</v>
      </c>
      <c r="AZ25" s="65" t="s">
        <v>290</v>
      </c>
      <c r="BA25" s="65" t="s">
        <v>291</v>
      </c>
      <c r="BB25" s="65" t="s">
        <v>292</v>
      </c>
      <c r="BC25" s="65" t="s">
        <v>284</v>
      </c>
      <c r="BE25" s="65"/>
      <c r="BF25" s="65" t="s">
        <v>289</v>
      </c>
      <c r="BG25" s="65" t="s">
        <v>290</v>
      </c>
      <c r="BH25" s="65" t="s">
        <v>291</v>
      </c>
      <c r="BI25" s="65" t="s">
        <v>292</v>
      </c>
      <c r="BJ25" s="65" t="s">
        <v>284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207.44023000000001</v>
      </c>
      <c r="H26" s="65" t="s">
        <v>9</v>
      </c>
      <c r="I26" s="65">
        <v>1</v>
      </c>
      <c r="J26" s="65">
        <v>1.2</v>
      </c>
      <c r="K26" s="65">
        <v>0</v>
      </c>
      <c r="L26" s="65">
        <v>0</v>
      </c>
      <c r="M26" s="65">
        <v>3.1025611999999998</v>
      </c>
      <c r="O26" s="65" t="s">
        <v>10</v>
      </c>
      <c r="P26" s="65">
        <v>1.3</v>
      </c>
      <c r="Q26" s="65">
        <v>1.5</v>
      </c>
      <c r="R26" s="65">
        <v>0</v>
      </c>
      <c r="S26" s="65">
        <v>0</v>
      </c>
      <c r="T26" s="65">
        <v>2.6669909999999999</v>
      </c>
      <c r="V26" s="65" t="s">
        <v>11</v>
      </c>
      <c r="W26" s="65">
        <v>12</v>
      </c>
      <c r="X26" s="65">
        <v>16</v>
      </c>
      <c r="Y26" s="65">
        <v>0</v>
      </c>
      <c r="Z26" s="65">
        <v>35</v>
      </c>
      <c r="AA26" s="65">
        <v>25.218976999999999</v>
      </c>
      <c r="AC26" s="65" t="s">
        <v>12</v>
      </c>
      <c r="AD26" s="65">
        <v>1.3</v>
      </c>
      <c r="AE26" s="65">
        <v>1.5</v>
      </c>
      <c r="AF26" s="65">
        <v>0</v>
      </c>
      <c r="AG26" s="65">
        <v>100</v>
      </c>
      <c r="AH26" s="65">
        <v>3.478062</v>
      </c>
      <c r="AJ26" s="65" t="s">
        <v>314</v>
      </c>
      <c r="AK26" s="65">
        <v>320</v>
      </c>
      <c r="AL26" s="65">
        <v>400</v>
      </c>
      <c r="AM26" s="65">
        <v>0</v>
      </c>
      <c r="AN26" s="65">
        <v>1000</v>
      </c>
      <c r="AO26" s="65">
        <v>1171.4845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18.220777999999999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4.1546789999999998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0.77388287</v>
      </c>
    </row>
    <row r="33" spans="1:68" x14ac:dyDescent="0.3">
      <c r="A33" s="70" t="s">
        <v>315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9" t="s">
        <v>316</v>
      </c>
      <c r="B34" s="69"/>
      <c r="C34" s="69"/>
      <c r="D34" s="69"/>
      <c r="E34" s="69"/>
      <c r="F34" s="69"/>
      <c r="H34" s="69" t="s">
        <v>317</v>
      </c>
      <c r="I34" s="69"/>
      <c r="J34" s="69"/>
      <c r="K34" s="69"/>
      <c r="L34" s="69"/>
      <c r="M34" s="69"/>
      <c r="O34" s="69" t="s">
        <v>318</v>
      </c>
      <c r="P34" s="69"/>
      <c r="Q34" s="69"/>
      <c r="R34" s="69"/>
      <c r="S34" s="69"/>
      <c r="T34" s="69"/>
      <c r="V34" s="69" t="s">
        <v>319</v>
      </c>
      <c r="W34" s="69"/>
      <c r="X34" s="69"/>
      <c r="Y34" s="69"/>
      <c r="Z34" s="69"/>
      <c r="AA34" s="69"/>
      <c r="AC34" s="69" t="s">
        <v>320</v>
      </c>
      <c r="AD34" s="69"/>
      <c r="AE34" s="69"/>
      <c r="AF34" s="69"/>
      <c r="AG34" s="69"/>
      <c r="AH34" s="69"/>
      <c r="AJ34" s="69" t="s">
        <v>321</v>
      </c>
      <c r="AK34" s="69"/>
      <c r="AL34" s="69"/>
      <c r="AM34" s="69"/>
      <c r="AN34" s="69"/>
      <c r="AO34" s="69"/>
    </row>
    <row r="35" spans="1:68" x14ac:dyDescent="0.3">
      <c r="A35" s="65"/>
      <c r="B35" s="65" t="s">
        <v>289</v>
      </c>
      <c r="C35" s="65" t="s">
        <v>290</v>
      </c>
      <c r="D35" s="65" t="s">
        <v>291</v>
      </c>
      <c r="E35" s="65" t="s">
        <v>292</v>
      </c>
      <c r="F35" s="65" t="s">
        <v>284</v>
      </c>
      <c r="H35" s="65"/>
      <c r="I35" s="65" t="s">
        <v>289</v>
      </c>
      <c r="J35" s="65" t="s">
        <v>290</v>
      </c>
      <c r="K35" s="65" t="s">
        <v>291</v>
      </c>
      <c r="L35" s="65" t="s">
        <v>292</v>
      </c>
      <c r="M35" s="65" t="s">
        <v>284</v>
      </c>
      <c r="O35" s="65"/>
      <c r="P35" s="65" t="s">
        <v>289</v>
      </c>
      <c r="Q35" s="65" t="s">
        <v>290</v>
      </c>
      <c r="R35" s="65" t="s">
        <v>291</v>
      </c>
      <c r="S35" s="65" t="s">
        <v>292</v>
      </c>
      <c r="T35" s="65" t="s">
        <v>284</v>
      </c>
      <c r="V35" s="65"/>
      <c r="W35" s="65" t="s">
        <v>289</v>
      </c>
      <c r="X35" s="65" t="s">
        <v>290</v>
      </c>
      <c r="Y35" s="65" t="s">
        <v>291</v>
      </c>
      <c r="Z35" s="65" t="s">
        <v>292</v>
      </c>
      <c r="AA35" s="65" t="s">
        <v>284</v>
      </c>
      <c r="AC35" s="65"/>
      <c r="AD35" s="65" t="s">
        <v>289</v>
      </c>
      <c r="AE35" s="65" t="s">
        <v>290</v>
      </c>
      <c r="AF35" s="65" t="s">
        <v>291</v>
      </c>
      <c r="AG35" s="65" t="s">
        <v>292</v>
      </c>
      <c r="AH35" s="65" t="s">
        <v>284</v>
      </c>
      <c r="AJ35" s="65"/>
      <c r="AK35" s="65" t="s">
        <v>289</v>
      </c>
      <c r="AL35" s="65" t="s">
        <v>290</v>
      </c>
      <c r="AM35" s="65" t="s">
        <v>291</v>
      </c>
      <c r="AN35" s="65" t="s">
        <v>292</v>
      </c>
      <c r="AO35" s="65" t="s">
        <v>284</v>
      </c>
    </row>
    <row r="36" spans="1:68" x14ac:dyDescent="0.3">
      <c r="A36" s="65" t="s">
        <v>17</v>
      </c>
      <c r="B36" s="65">
        <v>600</v>
      </c>
      <c r="C36" s="65">
        <v>750</v>
      </c>
      <c r="D36" s="65">
        <v>0</v>
      </c>
      <c r="E36" s="65">
        <v>2000</v>
      </c>
      <c r="F36" s="65">
        <v>1017.52844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1885.3805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13165.768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5720.9263000000001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162.78432000000001</v>
      </c>
      <c r="AJ36" s="65" t="s">
        <v>22</v>
      </c>
      <c r="AK36" s="65">
        <v>305</v>
      </c>
      <c r="AL36" s="65">
        <v>370</v>
      </c>
      <c r="AM36" s="65">
        <v>0</v>
      </c>
      <c r="AN36" s="65">
        <v>350</v>
      </c>
      <c r="AO36" s="65">
        <v>226.77284</v>
      </c>
    </row>
    <row r="43" spans="1:68" x14ac:dyDescent="0.3">
      <c r="A43" s="70" t="s">
        <v>322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</row>
    <row r="44" spans="1:68" x14ac:dyDescent="0.3">
      <c r="A44" s="69" t="s">
        <v>323</v>
      </c>
      <c r="B44" s="69"/>
      <c r="C44" s="69"/>
      <c r="D44" s="69"/>
      <c r="E44" s="69"/>
      <c r="F44" s="69"/>
      <c r="H44" s="69" t="s">
        <v>324</v>
      </c>
      <c r="I44" s="69"/>
      <c r="J44" s="69"/>
      <c r="K44" s="69"/>
      <c r="L44" s="69"/>
      <c r="M44" s="69"/>
      <c r="O44" s="69" t="s">
        <v>325</v>
      </c>
      <c r="P44" s="69"/>
      <c r="Q44" s="69"/>
      <c r="R44" s="69"/>
      <c r="S44" s="69"/>
      <c r="T44" s="69"/>
      <c r="V44" s="69" t="s">
        <v>326</v>
      </c>
      <c r="W44" s="69"/>
      <c r="X44" s="69"/>
      <c r="Y44" s="69"/>
      <c r="Z44" s="69"/>
      <c r="AA44" s="69"/>
      <c r="AC44" s="69" t="s">
        <v>327</v>
      </c>
      <c r="AD44" s="69"/>
      <c r="AE44" s="69"/>
      <c r="AF44" s="69"/>
      <c r="AG44" s="69"/>
      <c r="AH44" s="69"/>
      <c r="AJ44" s="69" t="s">
        <v>328</v>
      </c>
      <c r="AK44" s="69"/>
      <c r="AL44" s="69"/>
      <c r="AM44" s="69"/>
      <c r="AN44" s="69"/>
      <c r="AO44" s="69"/>
      <c r="AQ44" s="69" t="s">
        <v>329</v>
      </c>
      <c r="AR44" s="69"/>
      <c r="AS44" s="69"/>
      <c r="AT44" s="69"/>
      <c r="AU44" s="69"/>
      <c r="AV44" s="69"/>
      <c r="AX44" s="69" t="s">
        <v>330</v>
      </c>
      <c r="AY44" s="69"/>
      <c r="AZ44" s="69"/>
      <c r="BA44" s="69"/>
      <c r="BB44" s="69"/>
      <c r="BC44" s="69"/>
      <c r="BE44" s="69" t="s">
        <v>331</v>
      </c>
      <c r="BF44" s="69"/>
      <c r="BG44" s="69"/>
      <c r="BH44" s="69"/>
      <c r="BI44" s="69"/>
      <c r="BJ44" s="69"/>
    </row>
    <row r="45" spans="1:68" x14ac:dyDescent="0.3">
      <c r="A45" s="65"/>
      <c r="B45" s="65" t="s">
        <v>289</v>
      </c>
      <c r="C45" s="65" t="s">
        <v>290</v>
      </c>
      <c r="D45" s="65" t="s">
        <v>291</v>
      </c>
      <c r="E45" s="65" t="s">
        <v>292</v>
      </c>
      <c r="F45" s="65" t="s">
        <v>284</v>
      </c>
      <c r="H45" s="65"/>
      <c r="I45" s="65" t="s">
        <v>289</v>
      </c>
      <c r="J45" s="65" t="s">
        <v>290</v>
      </c>
      <c r="K45" s="65" t="s">
        <v>291</v>
      </c>
      <c r="L45" s="65" t="s">
        <v>292</v>
      </c>
      <c r="M45" s="65" t="s">
        <v>284</v>
      </c>
      <c r="O45" s="65"/>
      <c r="P45" s="65" t="s">
        <v>289</v>
      </c>
      <c r="Q45" s="65" t="s">
        <v>290</v>
      </c>
      <c r="R45" s="65" t="s">
        <v>291</v>
      </c>
      <c r="S45" s="65" t="s">
        <v>292</v>
      </c>
      <c r="T45" s="65" t="s">
        <v>284</v>
      </c>
      <c r="V45" s="65"/>
      <c r="W45" s="65" t="s">
        <v>289</v>
      </c>
      <c r="X45" s="65" t="s">
        <v>290</v>
      </c>
      <c r="Y45" s="65" t="s">
        <v>291</v>
      </c>
      <c r="Z45" s="65" t="s">
        <v>292</v>
      </c>
      <c r="AA45" s="65" t="s">
        <v>284</v>
      </c>
      <c r="AC45" s="65"/>
      <c r="AD45" s="65" t="s">
        <v>289</v>
      </c>
      <c r="AE45" s="65" t="s">
        <v>290</v>
      </c>
      <c r="AF45" s="65" t="s">
        <v>291</v>
      </c>
      <c r="AG45" s="65" t="s">
        <v>292</v>
      </c>
      <c r="AH45" s="65" t="s">
        <v>284</v>
      </c>
      <c r="AJ45" s="65"/>
      <c r="AK45" s="65" t="s">
        <v>289</v>
      </c>
      <c r="AL45" s="65" t="s">
        <v>290</v>
      </c>
      <c r="AM45" s="65" t="s">
        <v>291</v>
      </c>
      <c r="AN45" s="65" t="s">
        <v>292</v>
      </c>
      <c r="AO45" s="65" t="s">
        <v>284</v>
      </c>
      <c r="AQ45" s="65"/>
      <c r="AR45" s="65" t="s">
        <v>289</v>
      </c>
      <c r="AS45" s="65" t="s">
        <v>290</v>
      </c>
      <c r="AT45" s="65" t="s">
        <v>291</v>
      </c>
      <c r="AU45" s="65" t="s">
        <v>292</v>
      </c>
      <c r="AV45" s="65" t="s">
        <v>284</v>
      </c>
      <c r="AX45" s="65"/>
      <c r="AY45" s="65" t="s">
        <v>289</v>
      </c>
      <c r="AZ45" s="65" t="s">
        <v>290</v>
      </c>
      <c r="BA45" s="65" t="s">
        <v>291</v>
      </c>
      <c r="BB45" s="65" t="s">
        <v>292</v>
      </c>
      <c r="BC45" s="65" t="s">
        <v>284</v>
      </c>
      <c r="BE45" s="65"/>
      <c r="BF45" s="65" t="s">
        <v>289</v>
      </c>
      <c r="BG45" s="65" t="s">
        <v>290</v>
      </c>
      <c r="BH45" s="65" t="s">
        <v>291</v>
      </c>
      <c r="BI45" s="65" t="s">
        <v>292</v>
      </c>
      <c r="BJ45" s="65" t="s">
        <v>284</v>
      </c>
    </row>
    <row r="46" spans="1:68" x14ac:dyDescent="0.3">
      <c r="A46" s="65" t="s">
        <v>23</v>
      </c>
      <c r="B46" s="65">
        <v>7</v>
      </c>
      <c r="C46" s="65">
        <v>10</v>
      </c>
      <c r="D46" s="65">
        <v>0</v>
      </c>
      <c r="E46" s="65">
        <v>45</v>
      </c>
      <c r="F46" s="65">
        <v>29.697064999999998</v>
      </c>
      <c r="H46" s="65" t="s">
        <v>24</v>
      </c>
      <c r="I46" s="65">
        <v>8</v>
      </c>
      <c r="J46" s="65">
        <v>9</v>
      </c>
      <c r="K46" s="65">
        <v>0</v>
      </c>
      <c r="L46" s="65">
        <v>35</v>
      </c>
      <c r="M46" s="65">
        <v>16.313662999999998</v>
      </c>
      <c r="O46" s="65" t="s">
        <v>332</v>
      </c>
      <c r="P46" s="65">
        <v>600</v>
      </c>
      <c r="Q46" s="65">
        <v>800</v>
      </c>
      <c r="R46" s="65">
        <v>0</v>
      </c>
      <c r="S46" s="65">
        <v>10000</v>
      </c>
      <c r="T46" s="65">
        <v>1499.3713</v>
      </c>
      <c r="V46" s="65" t="s">
        <v>29</v>
      </c>
      <c r="W46" s="65">
        <v>0</v>
      </c>
      <c r="X46" s="65">
        <v>0</v>
      </c>
      <c r="Y46" s="65">
        <v>3</v>
      </c>
      <c r="Z46" s="65">
        <v>10</v>
      </c>
      <c r="AA46" s="65">
        <v>0.16050287999999999</v>
      </c>
      <c r="AC46" s="65" t="s">
        <v>25</v>
      </c>
      <c r="AD46" s="65">
        <v>0</v>
      </c>
      <c r="AE46" s="65">
        <v>0</v>
      </c>
      <c r="AF46" s="65">
        <v>4</v>
      </c>
      <c r="AG46" s="65">
        <v>11</v>
      </c>
      <c r="AH46" s="65">
        <v>4.9928317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208.39505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132.96481</v>
      </c>
      <c r="AX46" s="65" t="s">
        <v>333</v>
      </c>
      <c r="AY46" s="65"/>
      <c r="AZ46" s="65"/>
      <c r="BA46" s="65"/>
      <c r="BB46" s="65"/>
      <c r="BC46" s="65"/>
      <c r="BE46" s="65" t="s">
        <v>334</v>
      </c>
      <c r="BF46" s="65"/>
      <c r="BG46" s="65"/>
      <c r="BH46" s="65"/>
      <c r="BI46" s="65"/>
      <c r="BJ46" s="65"/>
    </row>
  </sheetData>
  <mergeCells count="38"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H29" sqref="H29"/>
    </sheetView>
  </sheetViews>
  <sheetFormatPr defaultRowHeight="16.5" x14ac:dyDescent="0.3"/>
  <cols>
    <col min="5" max="5" width="12.125" bestFit="1" customWidth="1"/>
    <col min="6" max="6" width="11.75" bestFit="1" customWidth="1"/>
  </cols>
  <sheetData>
    <row r="1" spans="1:113" ht="15" customHeight="1" x14ac:dyDescent="0.3">
      <c r="A1" s="50" t="s">
        <v>256</v>
      </c>
      <c r="B1" s="50" t="s">
        <v>54</v>
      </c>
      <c r="C1" s="50" t="s">
        <v>257</v>
      </c>
      <c r="D1" s="50" t="s">
        <v>258</v>
      </c>
      <c r="E1" s="50" t="s">
        <v>55</v>
      </c>
      <c r="F1" s="50" t="s">
        <v>56</v>
      </c>
      <c r="G1" s="50" t="s">
        <v>57</v>
      </c>
      <c r="H1" s="50" t="s">
        <v>58</v>
      </c>
      <c r="I1" s="50" t="s">
        <v>59</v>
      </c>
      <c r="J1" s="50" t="s">
        <v>60</v>
      </c>
      <c r="K1" s="50" t="s">
        <v>61</v>
      </c>
      <c r="L1" s="50" t="s">
        <v>62</v>
      </c>
      <c r="M1" s="50" t="s">
        <v>63</v>
      </c>
      <c r="N1" s="50" t="s">
        <v>64</v>
      </c>
      <c r="O1" s="50" t="s">
        <v>65</v>
      </c>
      <c r="P1" s="50" t="s">
        <v>66</v>
      </c>
      <c r="Q1" s="50" t="s">
        <v>67</v>
      </c>
      <c r="R1" s="50" t="s">
        <v>68</v>
      </c>
      <c r="S1" s="50" t="s">
        <v>69</v>
      </c>
      <c r="T1" s="50" t="s">
        <v>70</v>
      </c>
      <c r="U1" s="50" t="s">
        <v>71</v>
      </c>
      <c r="V1" s="50" t="s">
        <v>72</v>
      </c>
      <c r="W1" s="50" t="s">
        <v>73</v>
      </c>
      <c r="X1" s="50" t="s">
        <v>74</v>
      </c>
      <c r="Y1" s="50" t="s">
        <v>75</v>
      </c>
      <c r="Z1" s="50" t="s">
        <v>76</v>
      </c>
      <c r="AA1" s="50" t="s">
        <v>77</v>
      </c>
      <c r="AB1" s="50" t="s">
        <v>78</v>
      </c>
      <c r="AC1" s="50" t="s">
        <v>79</v>
      </c>
      <c r="AD1" s="50" t="s">
        <v>80</v>
      </c>
      <c r="AE1" s="50" t="s">
        <v>81</v>
      </c>
      <c r="AF1" s="50" t="s">
        <v>82</v>
      </c>
      <c r="AG1" s="50" t="s">
        <v>83</v>
      </c>
      <c r="AH1" s="50" t="s">
        <v>84</v>
      </c>
      <c r="AI1" s="50" t="s">
        <v>85</v>
      </c>
      <c r="AJ1" s="50" t="s">
        <v>86</v>
      </c>
      <c r="AK1" s="50" t="s">
        <v>87</v>
      </c>
      <c r="AL1" s="50" t="s">
        <v>88</v>
      </c>
      <c r="AM1" s="50" t="s">
        <v>89</v>
      </c>
      <c r="AN1" s="50" t="s">
        <v>90</v>
      </c>
      <c r="AO1" s="50" t="s">
        <v>91</v>
      </c>
      <c r="AP1" s="50" t="s">
        <v>92</v>
      </c>
      <c r="AQ1" s="50" t="s">
        <v>93</v>
      </c>
      <c r="AR1" s="50" t="s">
        <v>94</v>
      </c>
      <c r="AS1" s="50" t="s">
        <v>95</v>
      </c>
      <c r="AT1" s="50" t="s">
        <v>96</v>
      </c>
      <c r="AU1" s="50" t="s">
        <v>97</v>
      </c>
      <c r="AV1" s="50" t="s">
        <v>98</v>
      </c>
      <c r="AW1" s="50" t="s">
        <v>99</v>
      </c>
      <c r="AX1" s="50" t="s">
        <v>100</v>
      </c>
      <c r="AY1" s="50" t="s">
        <v>101</v>
      </c>
      <c r="AZ1" s="50" t="s">
        <v>102</v>
      </c>
      <c r="BA1" s="50" t="s">
        <v>103</v>
      </c>
      <c r="BB1" s="50" t="s">
        <v>104</v>
      </c>
      <c r="BC1" s="50" t="s">
        <v>105</v>
      </c>
      <c r="BD1" s="50" t="s">
        <v>106</v>
      </c>
      <c r="BE1" s="50" t="s">
        <v>107</v>
      </c>
      <c r="BF1" s="50" t="s">
        <v>108</v>
      </c>
      <c r="BG1" s="50" t="s">
        <v>109</v>
      </c>
      <c r="BH1" s="50" t="s">
        <v>110</v>
      </c>
      <c r="BI1" s="50" t="s">
        <v>111</v>
      </c>
      <c r="BJ1" s="50" t="s">
        <v>112</v>
      </c>
      <c r="BK1" s="50" t="s">
        <v>113</v>
      </c>
      <c r="BL1" s="50" t="s">
        <v>114</v>
      </c>
      <c r="BM1" s="50" t="s">
        <v>115</v>
      </c>
      <c r="BN1" s="50" t="s">
        <v>116</v>
      </c>
      <c r="BO1" s="50" t="s">
        <v>117</v>
      </c>
      <c r="BP1" s="50" t="s">
        <v>118</v>
      </c>
      <c r="BQ1" s="50" t="s">
        <v>119</v>
      </c>
      <c r="BR1" s="50" t="s">
        <v>120</v>
      </c>
      <c r="BS1" s="50" t="s">
        <v>121</v>
      </c>
      <c r="BT1" s="50" t="s">
        <v>122</v>
      </c>
      <c r="BU1" s="50" t="s">
        <v>123</v>
      </c>
      <c r="BV1" s="50" t="s">
        <v>124</v>
      </c>
      <c r="BW1" s="50" t="s">
        <v>125</v>
      </c>
      <c r="BX1" s="50" t="s">
        <v>126</v>
      </c>
      <c r="BY1" s="50" t="s">
        <v>127</v>
      </c>
      <c r="BZ1" s="50" t="s">
        <v>128</v>
      </c>
      <c r="CA1" s="50" t="s">
        <v>129</v>
      </c>
      <c r="CB1" s="50" t="s">
        <v>130</v>
      </c>
      <c r="CC1" s="50" t="s">
        <v>131</v>
      </c>
      <c r="CD1" s="50" t="s">
        <v>132</v>
      </c>
      <c r="CE1" s="50" t="s">
        <v>133</v>
      </c>
      <c r="CF1" s="50" t="s">
        <v>134</v>
      </c>
      <c r="CG1" s="50" t="s">
        <v>135</v>
      </c>
      <c r="CH1" s="50" t="s">
        <v>136</v>
      </c>
      <c r="CI1" s="50" t="s">
        <v>137</v>
      </c>
      <c r="CJ1" s="50" t="s">
        <v>138</v>
      </c>
      <c r="CK1" s="50" t="s">
        <v>139</v>
      </c>
      <c r="CL1" s="50" t="s">
        <v>140</v>
      </c>
      <c r="CM1" s="50" t="s">
        <v>141</v>
      </c>
      <c r="CN1" s="50" t="s">
        <v>142</v>
      </c>
      <c r="CO1" s="50" t="s">
        <v>143</v>
      </c>
      <c r="CP1" s="50" t="s">
        <v>144</v>
      </c>
      <c r="CQ1" s="50" t="s">
        <v>145</v>
      </c>
      <c r="CR1" s="50" t="s">
        <v>146</v>
      </c>
      <c r="CS1" s="50" t="s">
        <v>147</v>
      </c>
      <c r="CT1" s="50" t="s">
        <v>148</v>
      </c>
      <c r="CU1" s="50" t="s">
        <v>149</v>
      </c>
      <c r="CV1" s="50" t="s">
        <v>150</v>
      </c>
      <c r="CW1" s="50" t="s">
        <v>151</v>
      </c>
      <c r="CX1" s="50" t="s">
        <v>152</v>
      </c>
      <c r="CY1" s="50" t="s">
        <v>153</v>
      </c>
      <c r="CZ1" s="50" t="s">
        <v>154</v>
      </c>
      <c r="DA1" s="50" t="s">
        <v>155</v>
      </c>
      <c r="DB1" s="50" t="s">
        <v>156</v>
      </c>
      <c r="DC1" s="50" t="s">
        <v>157</v>
      </c>
      <c r="DD1" s="50" t="s">
        <v>158</v>
      </c>
      <c r="DE1" s="50" t="s">
        <v>159</v>
      </c>
      <c r="DF1" s="50" t="s">
        <v>160</v>
      </c>
      <c r="DG1" s="50" t="s">
        <v>161</v>
      </c>
      <c r="DH1" s="50" t="s">
        <v>162</v>
      </c>
    </row>
    <row r="2" spans="1:113" s="61" customFormat="1" x14ac:dyDescent="0.3">
      <c r="A2" s="61" t="s">
        <v>338</v>
      </c>
      <c r="B2" s="61" t="s">
        <v>339</v>
      </c>
      <c r="C2" s="61" t="s">
        <v>335</v>
      </c>
      <c r="D2" s="61">
        <v>64</v>
      </c>
      <c r="E2" s="61">
        <v>2576.3024999999998</v>
      </c>
      <c r="F2" s="61">
        <v>319.26154000000002</v>
      </c>
      <c r="G2" s="61">
        <v>78.773155000000003</v>
      </c>
      <c r="H2" s="61">
        <v>45.388762999999997</v>
      </c>
      <c r="I2" s="61">
        <v>33.384390000000003</v>
      </c>
      <c r="J2" s="61">
        <v>115.74735</v>
      </c>
      <c r="K2" s="61">
        <v>51.721263999999998</v>
      </c>
      <c r="L2" s="61">
        <v>64.026089999999996</v>
      </c>
      <c r="M2" s="61">
        <v>48.310966000000001</v>
      </c>
      <c r="N2" s="61">
        <v>4.4983076999999998</v>
      </c>
      <c r="O2" s="61">
        <v>28.048075000000001</v>
      </c>
      <c r="P2" s="61">
        <v>1658.8620000000001</v>
      </c>
      <c r="Q2" s="61">
        <v>54.631287</v>
      </c>
      <c r="R2" s="61">
        <v>1134.9531999999999</v>
      </c>
      <c r="S2" s="61">
        <v>185.74790999999999</v>
      </c>
      <c r="T2" s="61">
        <v>11390.465</v>
      </c>
      <c r="U2" s="61">
        <v>8.1985034999999993</v>
      </c>
      <c r="V2" s="61">
        <v>47.772976</v>
      </c>
      <c r="W2" s="61">
        <v>516.38739999999996</v>
      </c>
      <c r="X2" s="61">
        <v>207.44023000000001</v>
      </c>
      <c r="Y2" s="61">
        <v>3.1025611999999998</v>
      </c>
      <c r="Z2" s="61">
        <v>2.6669909999999999</v>
      </c>
      <c r="AA2" s="61">
        <v>25.218976999999999</v>
      </c>
      <c r="AB2" s="61">
        <v>3.478062</v>
      </c>
      <c r="AC2" s="61">
        <v>1171.4845</v>
      </c>
      <c r="AD2" s="61">
        <v>18.220777999999999</v>
      </c>
      <c r="AE2" s="61">
        <v>4.1546789999999998</v>
      </c>
      <c r="AF2" s="61">
        <v>0.77388287</v>
      </c>
      <c r="AG2" s="61">
        <v>1017.52844</v>
      </c>
      <c r="AH2" s="61">
        <v>597.67430000000002</v>
      </c>
      <c r="AI2" s="61">
        <v>419.85415999999998</v>
      </c>
      <c r="AJ2" s="61">
        <v>1885.3805</v>
      </c>
      <c r="AK2" s="61">
        <v>13165.768</v>
      </c>
      <c r="AL2" s="61">
        <v>162.78432000000001</v>
      </c>
      <c r="AM2" s="61">
        <v>5720.9263000000001</v>
      </c>
      <c r="AN2" s="61">
        <v>226.77284</v>
      </c>
      <c r="AO2" s="61">
        <v>29.697064999999998</v>
      </c>
      <c r="AP2" s="61">
        <v>21.282374999999998</v>
      </c>
      <c r="AQ2" s="61">
        <v>8.4146889999999992</v>
      </c>
      <c r="AR2" s="61">
        <v>16.313662999999998</v>
      </c>
      <c r="AS2" s="61">
        <v>1499.3713</v>
      </c>
      <c r="AT2" s="61">
        <v>0.16050287999999999</v>
      </c>
      <c r="AU2" s="61">
        <v>4.9928317</v>
      </c>
      <c r="AV2" s="61">
        <v>208.39505</v>
      </c>
      <c r="AW2" s="61">
        <v>132.96481</v>
      </c>
      <c r="AX2" s="61">
        <v>0.38720060000000001</v>
      </c>
      <c r="AY2" s="61">
        <v>2.9464125999999999</v>
      </c>
      <c r="AZ2" s="61">
        <v>688.83029999999997</v>
      </c>
      <c r="BA2" s="61">
        <v>77.332890000000006</v>
      </c>
      <c r="BB2" s="61">
        <v>19.805109999999999</v>
      </c>
      <c r="BC2" s="61">
        <v>25.734262000000001</v>
      </c>
      <c r="BD2" s="61">
        <v>31.762619000000001</v>
      </c>
      <c r="BE2" s="61">
        <v>1.6853627</v>
      </c>
      <c r="BF2" s="61">
        <v>9.1582679999999996</v>
      </c>
      <c r="BG2" s="61">
        <v>5.7591404999999998E-4</v>
      </c>
      <c r="BH2" s="61">
        <v>7.1173229999999996E-4</v>
      </c>
      <c r="BI2" s="61">
        <v>9.0175149999999996E-4</v>
      </c>
      <c r="BJ2" s="61">
        <v>4.5320369999999999E-2</v>
      </c>
      <c r="BK2" s="61">
        <v>4.4301083000000002E-5</v>
      </c>
      <c r="BL2" s="61">
        <v>0.43922433</v>
      </c>
      <c r="BM2" s="61">
        <v>6.5805319999999998</v>
      </c>
      <c r="BN2" s="61">
        <v>1.9204443</v>
      </c>
      <c r="BO2" s="61">
        <v>123.91298</v>
      </c>
      <c r="BP2" s="61">
        <v>20.648976999999999</v>
      </c>
      <c r="BQ2" s="61">
        <v>39.768585000000002</v>
      </c>
      <c r="BR2" s="61">
        <v>144.01716999999999</v>
      </c>
      <c r="BS2" s="61">
        <v>71.751519999999999</v>
      </c>
      <c r="BT2" s="61">
        <v>25.330690000000001</v>
      </c>
      <c r="BU2" s="61">
        <v>3.4409349999999998E-2</v>
      </c>
      <c r="BV2" s="61">
        <v>9.9207329999999996E-2</v>
      </c>
      <c r="BW2" s="61">
        <v>1.6495461</v>
      </c>
      <c r="BX2" s="61">
        <v>2.6495175</v>
      </c>
      <c r="BY2" s="61">
        <v>0.23111619</v>
      </c>
      <c r="BZ2" s="61">
        <v>7.9768099999999995E-4</v>
      </c>
      <c r="CA2" s="61">
        <v>2.1515059999999999</v>
      </c>
      <c r="CB2" s="61">
        <v>5.3534362000000002E-2</v>
      </c>
      <c r="CC2" s="61">
        <v>0.45092186000000001</v>
      </c>
      <c r="CD2" s="61">
        <v>3.1680730000000001</v>
      </c>
      <c r="CE2" s="61">
        <v>7.8821555000000001E-2</v>
      </c>
      <c r="CF2" s="61">
        <v>0.44220614000000003</v>
      </c>
      <c r="CG2" s="61">
        <v>2.4750000000000001E-7</v>
      </c>
      <c r="CH2" s="61">
        <v>5.9440979999999997E-2</v>
      </c>
      <c r="CI2" s="61">
        <v>6.3708406000000002E-3</v>
      </c>
      <c r="CJ2" s="61">
        <v>7.4497419999999996</v>
      </c>
      <c r="CK2" s="61">
        <v>2.2114009E-2</v>
      </c>
      <c r="CL2" s="61">
        <v>1.0530869</v>
      </c>
      <c r="CM2" s="61">
        <v>6.4399122999999996</v>
      </c>
      <c r="CN2" s="61">
        <v>3472.8110000000001</v>
      </c>
      <c r="CO2" s="61">
        <v>6087.3249999999998</v>
      </c>
      <c r="CP2" s="61">
        <v>4615.4709999999995</v>
      </c>
      <c r="CQ2" s="61">
        <v>1457.7734</v>
      </c>
      <c r="CR2" s="61">
        <v>839.11159999999995</v>
      </c>
      <c r="CS2" s="61">
        <v>377.54469999999998</v>
      </c>
      <c r="CT2" s="61">
        <v>3564.8582000000001</v>
      </c>
      <c r="CU2" s="61">
        <v>2464.0254</v>
      </c>
      <c r="CV2" s="61">
        <v>1079.8353</v>
      </c>
      <c r="CW2" s="61">
        <v>2894.5169999999998</v>
      </c>
      <c r="CX2" s="61">
        <v>842.98015999999996</v>
      </c>
      <c r="CY2" s="61">
        <v>4086.8125</v>
      </c>
      <c r="CZ2" s="61">
        <v>2308.067</v>
      </c>
      <c r="DA2" s="61">
        <v>5764.7075000000004</v>
      </c>
      <c r="DB2" s="61">
        <v>4862.4155000000001</v>
      </c>
      <c r="DC2" s="61">
        <v>8589.5689999999995</v>
      </c>
      <c r="DD2" s="61">
        <v>14142.111000000001</v>
      </c>
      <c r="DE2" s="61">
        <v>3396.7507000000001</v>
      </c>
      <c r="DF2" s="61">
        <v>4934.7397000000001</v>
      </c>
      <c r="DG2" s="61">
        <v>3241.6736000000001</v>
      </c>
      <c r="DH2" s="61">
        <v>274.48502000000002</v>
      </c>
      <c r="DI2" s="61">
        <v>0</v>
      </c>
    </row>
    <row r="5" spans="1:113" x14ac:dyDescent="0.3">
      <c r="A5" t="s">
        <v>103</v>
      </c>
      <c r="B5" t="s">
        <v>104</v>
      </c>
      <c r="C5" t="s">
        <v>105</v>
      </c>
      <c r="D5" t="s">
        <v>106</v>
      </c>
    </row>
    <row r="6" spans="1:113" x14ac:dyDescent="0.3">
      <c r="A6">
        <f>BA2</f>
        <v>77.332890000000006</v>
      </c>
      <c r="B6">
        <f>BB2</f>
        <v>19.805109999999999</v>
      </c>
      <c r="C6">
        <f>BC2</f>
        <v>25.734262000000001</v>
      </c>
      <c r="D6">
        <f>BD2</f>
        <v>31.762619000000001</v>
      </c>
    </row>
    <row r="7" spans="1:113" x14ac:dyDescent="0.3">
      <c r="B7">
        <f>ROUND(B6/MAX($B$6,$C$6,$D$6),1)</f>
        <v>0.6</v>
      </c>
      <c r="C7">
        <f>ROUND(C6/MAX($B$6,$C$6,$D$6),1)</f>
        <v>0.8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3" sqref="B3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255</v>
      </c>
      <c r="C1" s="54" t="s">
        <v>253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254</v>
      </c>
      <c r="B2" s="55">
        <v>21030</v>
      </c>
      <c r="C2" s="56">
        <f ca="1">YEAR(TODAY())-YEAR(B2)+IF(TODAY()&gt;=DATE(YEAR(TODAY()),MONTH(B2),DAY(B2)),0,-1)</f>
        <v>64</v>
      </c>
      <c r="E2" s="52">
        <v>165.7</v>
      </c>
      <c r="F2" s="53" t="s">
        <v>275</v>
      </c>
      <c r="G2" s="52">
        <v>56.4</v>
      </c>
      <c r="H2" s="51" t="s">
        <v>40</v>
      </c>
      <c r="I2" s="72">
        <f>ROUND(G3/E3^2,1)</f>
        <v>20.5</v>
      </c>
    </row>
    <row r="3" spans="1:9" x14ac:dyDescent="0.3">
      <c r="E3" s="51">
        <f>E2/100</f>
        <v>1.6569999999999998</v>
      </c>
      <c r="F3" s="51" t="s">
        <v>39</v>
      </c>
      <c r="G3" s="51">
        <f>G2</f>
        <v>56.4</v>
      </c>
      <c r="H3" s="51" t="s">
        <v>40</v>
      </c>
      <c r="I3" s="72"/>
    </row>
    <row r="4" spans="1:9" x14ac:dyDescent="0.3">
      <c r="A4" t="s">
        <v>272</v>
      </c>
    </row>
    <row r="5" spans="1:9" x14ac:dyDescent="0.3">
      <c r="B5" s="60">
        <v>44481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23" sqref="P23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박찬원, ID : H1900920)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2021년 10월 13일 10:35:57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Z20" sqref="Z20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148" t="s">
        <v>195</v>
      </c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</row>
    <row r="3" spans="1:19" ht="18" customHeight="1" x14ac:dyDescent="0.3">
      <c r="A3" s="6"/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</row>
    <row r="4" spans="1:19" ht="18" customHeight="1" thickBot="1" x14ac:dyDescent="0.35">
      <c r="A4" s="6"/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</row>
    <row r="5" spans="1:19" ht="18" customHeight="1" x14ac:dyDescent="0.3">
      <c r="A5" s="6"/>
      <c r="B5" s="146" t="s">
        <v>274</v>
      </c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</row>
    <row r="6" spans="1:19" ht="18" customHeight="1" x14ac:dyDescent="0.3">
      <c r="B6" s="147"/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</row>
    <row r="7" spans="1:19" ht="18" customHeight="1" x14ac:dyDescent="0.3">
      <c r="B7" s="147"/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</row>
    <row r="8" spans="1:19" ht="18" customHeight="1" x14ac:dyDescent="0.3">
      <c r="B8" s="147"/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</row>
    <row r="9" spans="1:19" ht="18" customHeight="1" thickBot="1" x14ac:dyDescent="0.35">
      <c r="B9" s="147"/>
      <c r="C9" s="147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</row>
    <row r="10" spans="1:19" ht="18" customHeight="1" x14ac:dyDescent="0.3">
      <c r="C10" s="152" t="s">
        <v>30</v>
      </c>
      <c r="D10" s="152"/>
      <c r="E10" s="153"/>
      <c r="F10" s="156">
        <f>'개인정보 및 신체계측 입력'!B5</f>
        <v>44481</v>
      </c>
      <c r="G10" s="115"/>
      <c r="H10" s="115"/>
      <c r="I10" s="115"/>
      <c r="K10" s="111" t="s">
        <v>33</v>
      </c>
      <c r="L10" s="112"/>
      <c r="M10" s="111" t="s">
        <v>34</v>
      </c>
      <c r="N10" s="112"/>
      <c r="O10" s="111" t="s">
        <v>35</v>
      </c>
      <c r="P10" s="111"/>
      <c r="Q10" s="111"/>
      <c r="R10" s="111"/>
      <c r="S10" s="111"/>
    </row>
    <row r="11" spans="1:19" ht="18" customHeight="1" thickBot="1" x14ac:dyDescent="0.35">
      <c r="C11" s="154"/>
      <c r="D11" s="154"/>
      <c r="E11" s="155"/>
      <c r="F11" s="116"/>
      <c r="G11" s="116"/>
      <c r="H11" s="116"/>
      <c r="I11" s="116"/>
      <c r="K11" s="113"/>
      <c r="L11" s="114"/>
      <c r="M11" s="113"/>
      <c r="N11" s="114"/>
      <c r="O11" s="113"/>
      <c r="P11" s="113"/>
      <c r="Q11" s="113"/>
      <c r="R11" s="113"/>
      <c r="S11" s="113"/>
    </row>
    <row r="12" spans="1:19" ht="18" customHeight="1" x14ac:dyDescent="0.3">
      <c r="C12" s="152" t="s">
        <v>32</v>
      </c>
      <c r="D12" s="152"/>
      <c r="E12" s="153"/>
      <c r="F12" s="137">
        <f ca="1">'개인정보 및 신체계측 입력'!C2</f>
        <v>64</v>
      </c>
      <c r="G12" s="137"/>
      <c r="H12" s="137"/>
      <c r="I12" s="137"/>
      <c r="K12" s="128">
        <f>'개인정보 및 신체계측 입력'!E2</f>
        <v>165.7</v>
      </c>
      <c r="L12" s="129"/>
      <c r="M12" s="122">
        <f>'개인정보 및 신체계측 입력'!G2</f>
        <v>56.4</v>
      </c>
      <c r="N12" s="123"/>
      <c r="O12" s="118" t="s">
        <v>270</v>
      </c>
      <c r="P12" s="112"/>
      <c r="Q12" s="115">
        <f>'개인정보 및 신체계측 입력'!I2</f>
        <v>20.5</v>
      </c>
      <c r="R12" s="115"/>
      <c r="S12" s="115"/>
    </row>
    <row r="13" spans="1:19" ht="18" customHeight="1" thickBot="1" x14ac:dyDescent="0.35">
      <c r="C13" s="157"/>
      <c r="D13" s="157"/>
      <c r="E13" s="158"/>
      <c r="F13" s="138"/>
      <c r="G13" s="138"/>
      <c r="H13" s="138"/>
      <c r="I13" s="138"/>
      <c r="K13" s="130"/>
      <c r="L13" s="131"/>
      <c r="M13" s="124"/>
      <c r="N13" s="125"/>
      <c r="O13" s="119"/>
      <c r="P13" s="120"/>
      <c r="Q13" s="116"/>
      <c r="R13" s="116"/>
      <c r="S13" s="116"/>
    </row>
    <row r="14" spans="1:19" ht="18" customHeight="1" x14ac:dyDescent="0.3">
      <c r="C14" s="154" t="s">
        <v>31</v>
      </c>
      <c r="D14" s="154"/>
      <c r="E14" s="155"/>
      <c r="F14" s="116" t="str">
        <f>MID('DRIs DATA'!B1,28,3)</f>
        <v>박찬원</v>
      </c>
      <c r="G14" s="116"/>
      <c r="H14" s="116"/>
      <c r="I14" s="116"/>
      <c r="K14" s="130"/>
      <c r="L14" s="131"/>
      <c r="M14" s="124"/>
      <c r="N14" s="125"/>
      <c r="O14" s="119"/>
      <c r="P14" s="120"/>
      <c r="Q14" s="116"/>
      <c r="R14" s="116"/>
      <c r="S14" s="116"/>
    </row>
    <row r="15" spans="1:19" ht="18" customHeight="1" thickBot="1" x14ac:dyDescent="0.35">
      <c r="C15" s="157"/>
      <c r="D15" s="157"/>
      <c r="E15" s="158"/>
      <c r="F15" s="117"/>
      <c r="G15" s="117"/>
      <c r="H15" s="117"/>
      <c r="I15" s="117"/>
      <c r="K15" s="132"/>
      <c r="L15" s="133"/>
      <c r="M15" s="126"/>
      <c r="N15" s="127"/>
      <c r="O15" s="121"/>
      <c r="P15" s="114"/>
      <c r="Q15" s="117"/>
      <c r="R15" s="117"/>
      <c r="S15" s="117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75" t="s">
        <v>41</v>
      </c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7"/>
    </row>
    <row r="20" spans="2:20" ht="18" customHeight="1" thickBot="1" x14ac:dyDescent="0.35">
      <c r="B20" s="78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80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49</v>
      </c>
      <c r="D36" s="143" t="s">
        <v>42</v>
      </c>
      <c r="E36" s="143"/>
      <c r="F36" s="143"/>
      <c r="G36" s="143"/>
      <c r="H36" s="143"/>
      <c r="I36" s="34">
        <f>'DRIs DATA'!F8</f>
        <v>62.139000000000003</v>
      </c>
      <c r="J36" s="144" t="s">
        <v>43</v>
      </c>
      <c r="K36" s="144"/>
      <c r="L36" s="144"/>
      <c r="M36" s="144"/>
      <c r="N36" s="35"/>
      <c r="O36" s="142" t="s">
        <v>44</v>
      </c>
      <c r="P36" s="142"/>
      <c r="Q36" s="142"/>
      <c r="R36" s="142"/>
      <c r="S36" s="142"/>
      <c r="T36" s="6"/>
    </row>
    <row r="37" spans="2:20" ht="18" customHeight="1" x14ac:dyDescent="0.3">
      <c r="B37" s="12"/>
      <c r="C37" s="139" t="s">
        <v>181</v>
      </c>
      <c r="D37" s="139"/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6"/>
    </row>
    <row r="38" spans="2:20" ht="18" customHeight="1" x14ac:dyDescent="0.3">
      <c r="B38" s="12"/>
      <c r="C38" s="139"/>
      <c r="D38" s="139"/>
      <c r="E38" s="139"/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6"/>
    </row>
    <row r="39" spans="2:20" ht="18" customHeight="1" thickBot="1" x14ac:dyDescent="0.35">
      <c r="B39" s="12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46</v>
      </c>
      <c r="D41" s="143" t="s">
        <v>42</v>
      </c>
      <c r="E41" s="143"/>
      <c r="F41" s="143"/>
      <c r="G41" s="143"/>
      <c r="H41" s="143"/>
      <c r="I41" s="34">
        <f>'DRIs DATA'!G8</f>
        <v>15.332000000000001</v>
      </c>
      <c r="J41" s="144" t="s">
        <v>43</v>
      </c>
      <c r="K41" s="144"/>
      <c r="L41" s="144"/>
      <c r="M41" s="144"/>
      <c r="N41" s="35"/>
      <c r="O41" s="141" t="s">
        <v>48</v>
      </c>
      <c r="P41" s="141"/>
      <c r="Q41" s="141"/>
      <c r="R41" s="141"/>
      <c r="S41" s="141"/>
      <c r="T41" s="6"/>
    </row>
    <row r="42" spans="2:20" ht="18" customHeight="1" x14ac:dyDescent="0.3">
      <c r="B42" s="6"/>
      <c r="C42" s="84" t="s">
        <v>183</v>
      </c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6"/>
    </row>
    <row r="43" spans="2:20" ht="18" customHeight="1" x14ac:dyDescent="0.3">
      <c r="B43" s="6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6"/>
    </row>
    <row r="44" spans="2:20" ht="18" customHeight="1" thickBot="1" x14ac:dyDescent="0.35">
      <c r="B44" s="6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45</v>
      </c>
      <c r="D46" s="145" t="s">
        <v>42</v>
      </c>
      <c r="E46" s="145"/>
      <c r="F46" s="145"/>
      <c r="G46" s="145"/>
      <c r="H46" s="145"/>
      <c r="I46" s="34">
        <f>'DRIs DATA'!H8</f>
        <v>22.527999999999999</v>
      </c>
      <c r="J46" s="144" t="s">
        <v>43</v>
      </c>
      <c r="K46" s="144"/>
      <c r="L46" s="144"/>
      <c r="M46" s="144"/>
      <c r="N46" s="35"/>
      <c r="O46" s="141" t="s">
        <v>47</v>
      </c>
      <c r="P46" s="141"/>
      <c r="Q46" s="141"/>
      <c r="R46" s="141"/>
      <c r="S46" s="141"/>
      <c r="T46" s="6"/>
    </row>
    <row r="47" spans="2:20" ht="18" customHeight="1" x14ac:dyDescent="0.3">
      <c r="B47" s="6"/>
      <c r="C47" s="84" t="s">
        <v>182</v>
      </c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6"/>
    </row>
    <row r="48" spans="2:20" ht="18" customHeight="1" thickBot="1" x14ac:dyDescent="0.35">
      <c r="B48" s="6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75" t="s">
        <v>190</v>
      </c>
      <c r="C53" s="76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7"/>
    </row>
    <row r="54" spans="1:20" ht="18" customHeight="1" thickBot="1" x14ac:dyDescent="0.35">
      <c r="B54" s="78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80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150" t="s">
        <v>163</v>
      </c>
      <c r="D69" s="150"/>
      <c r="E69" s="150"/>
      <c r="F69" s="150"/>
      <c r="G69" s="150"/>
      <c r="H69" s="143" t="s">
        <v>169</v>
      </c>
      <c r="I69" s="143"/>
      <c r="J69" s="143"/>
      <c r="K69" s="36">
        <f>ROUND('그룹 전체 사용자의 일일 입력'!B6/MAX('그룹 전체 사용자의 일일 입력'!$B$6,'그룹 전체 사용자의 일일 입력'!$C$6,'그룹 전체 사용자의 일일 입력'!$D$6),1)</f>
        <v>0.6</v>
      </c>
      <c r="L69" s="36" t="s">
        <v>52</v>
      </c>
      <c r="M69" s="36">
        <f>ROUND('그룹 전체 사용자의 일일 입력'!C6/MAX('그룹 전체 사용자의 일일 입력'!$B$6,'그룹 전체 사용자의 일일 입력'!$C$6,'그룹 전체 사용자의 일일 입력'!$D$6),1)</f>
        <v>0.8</v>
      </c>
      <c r="N69" s="36" t="s">
        <v>52</v>
      </c>
      <c r="O69" s="151">
        <f>ROUND('그룹 전체 사용자의 일일 입력'!D6/MAX('그룹 전체 사용자의 일일 입력'!$B$6,'그룹 전체 사용자의 일일 입력'!$C$6,'그룹 전체 사용자의 일일 입력'!$D$6),1)</f>
        <v>1</v>
      </c>
      <c r="P69" s="151"/>
      <c r="Q69" s="37" t="s">
        <v>53</v>
      </c>
      <c r="R69" s="35"/>
      <c r="S69" s="35"/>
      <c r="T69" s="6"/>
    </row>
    <row r="70" spans="2:21" ht="18" customHeight="1" thickBot="1" x14ac:dyDescent="0.35">
      <c r="B70" s="6"/>
      <c r="C70" s="85" t="s">
        <v>164</v>
      </c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150" t="s">
        <v>50</v>
      </c>
      <c r="D72" s="150"/>
      <c r="E72" s="150"/>
      <c r="F72" s="150"/>
      <c r="G72" s="150"/>
      <c r="H72" s="38"/>
      <c r="I72" s="143" t="s">
        <v>51</v>
      </c>
      <c r="J72" s="143"/>
      <c r="K72" s="36">
        <f>ROUND('DRIs DATA'!L8,1)</f>
        <v>26.1</v>
      </c>
      <c r="L72" s="36" t="s">
        <v>52</v>
      </c>
      <c r="M72" s="36">
        <f>ROUND('DRIs DATA'!K8,1)</f>
        <v>11.5</v>
      </c>
      <c r="N72" s="144" t="s">
        <v>53</v>
      </c>
      <c r="O72" s="144"/>
      <c r="P72" s="144"/>
      <c r="Q72" s="144"/>
      <c r="R72" s="39"/>
      <c r="S72" s="35"/>
      <c r="T72" s="6"/>
    </row>
    <row r="73" spans="2:21" ht="18" customHeight="1" x14ac:dyDescent="0.3">
      <c r="B73" s="6"/>
      <c r="C73" s="84" t="s">
        <v>180</v>
      </c>
      <c r="D73" s="84"/>
      <c r="E73" s="84"/>
      <c r="F73" s="84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6"/>
      <c r="U73" s="13"/>
    </row>
    <row r="74" spans="2:21" ht="18" customHeight="1" thickBot="1" x14ac:dyDescent="0.35">
      <c r="B74" s="6"/>
      <c r="C74" s="85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75" t="s">
        <v>191</v>
      </c>
      <c r="C77" s="76"/>
      <c r="D77" s="76"/>
      <c r="E77" s="76"/>
      <c r="F77" s="76"/>
      <c r="G77" s="76"/>
      <c r="H77" s="76"/>
      <c r="I77" s="76"/>
      <c r="J77" s="76"/>
      <c r="K77" s="76"/>
      <c r="L77" s="76"/>
      <c r="M77" s="76"/>
      <c r="N77" s="76"/>
      <c r="O77" s="76"/>
      <c r="P77" s="76"/>
      <c r="Q77" s="76"/>
      <c r="R77" s="76"/>
      <c r="S77" s="76"/>
      <c r="T77" s="77"/>
    </row>
    <row r="78" spans="2:21" ht="18" customHeight="1" thickBot="1" x14ac:dyDescent="0.35">
      <c r="B78" s="78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80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86" t="s">
        <v>167</v>
      </c>
      <c r="C80" s="86"/>
      <c r="D80" s="86"/>
      <c r="E80" s="86"/>
      <c r="F80" s="21"/>
      <c r="G80" s="21"/>
      <c r="H80" s="21"/>
      <c r="L80" s="86" t="s">
        <v>171</v>
      </c>
      <c r="M80" s="86"/>
      <c r="N80" s="86"/>
      <c r="O80" s="86"/>
      <c r="P80" s="8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134" t="s">
        <v>267</v>
      </c>
      <c r="C93" s="135"/>
      <c r="D93" s="135"/>
      <c r="E93" s="135"/>
      <c r="F93" s="135"/>
      <c r="G93" s="135"/>
      <c r="H93" s="135"/>
      <c r="I93" s="135"/>
      <c r="J93" s="136"/>
      <c r="L93" s="134" t="s">
        <v>174</v>
      </c>
      <c r="M93" s="135"/>
      <c r="N93" s="135"/>
      <c r="O93" s="135"/>
      <c r="P93" s="135"/>
      <c r="Q93" s="135"/>
      <c r="R93" s="135"/>
      <c r="S93" s="135"/>
      <c r="T93" s="136"/>
    </row>
    <row r="94" spans="1:21" ht="18" customHeight="1" x14ac:dyDescent="0.3">
      <c r="B94" s="89" t="s">
        <v>170</v>
      </c>
      <c r="C94" s="87"/>
      <c r="D94" s="87"/>
      <c r="E94" s="87"/>
      <c r="F94" s="90">
        <f>ROUND('DRIs DATA'!F16/'DRIs DATA'!C16*100,2)</f>
        <v>151.33000000000001</v>
      </c>
      <c r="G94" s="90"/>
      <c r="H94" s="87" t="s">
        <v>166</v>
      </c>
      <c r="I94" s="87"/>
      <c r="J94" s="88"/>
      <c r="L94" s="89" t="s">
        <v>170</v>
      </c>
      <c r="M94" s="87"/>
      <c r="N94" s="87"/>
      <c r="O94" s="87"/>
      <c r="P94" s="87"/>
      <c r="Q94" s="23">
        <f>ROUND('DRIs DATA'!M16/'DRIs DATA'!K16*100,2)</f>
        <v>398.11</v>
      </c>
      <c r="R94" s="87" t="s">
        <v>166</v>
      </c>
      <c r="S94" s="87"/>
      <c r="T94" s="88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92" t="s">
        <v>179</v>
      </c>
      <c r="C96" s="93"/>
      <c r="D96" s="93"/>
      <c r="E96" s="93"/>
      <c r="F96" s="93"/>
      <c r="G96" s="93"/>
      <c r="H96" s="93"/>
      <c r="I96" s="93"/>
      <c r="J96" s="94"/>
      <c r="L96" s="98" t="s">
        <v>172</v>
      </c>
      <c r="M96" s="99"/>
      <c r="N96" s="99"/>
      <c r="O96" s="99"/>
      <c r="P96" s="99"/>
      <c r="Q96" s="99"/>
      <c r="R96" s="99"/>
      <c r="S96" s="99"/>
      <c r="T96" s="100"/>
    </row>
    <row r="97" spans="2:21" ht="18" customHeight="1" x14ac:dyDescent="0.3">
      <c r="B97" s="92"/>
      <c r="C97" s="93"/>
      <c r="D97" s="93"/>
      <c r="E97" s="93"/>
      <c r="F97" s="93"/>
      <c r="G97" s="93"/>
      <c r="H97" s="93"/>
      <c r="I97" s="93"/>
      <c r="J97" s="94"/>
      <c r="L97" s="98"/>
      <c r="M97" s="99"/>
      <c r="N97" s="99"/>
      <c r="O97" s="99"/>
      <c r="P97" s="99"/>
      <c r="Q97" s="99"/>
      <c r="R97" s="99"/>
      <c r="S97" s="99"/>
      <c r="T97" s="100"/>
    </row>
    <row r="98" spans="2:21" ht="18" customHeight="1" x14ac:dyDescent="0.3">
      <c r="B98" s="92"/>
      <c r="C98" s="93"/>
      <c r="D98" s="93"/>
      <c r="E98" s="93"/>
      <c r="F98" s="93"/>
      <c r="G98" s="93"/>
      <c r="H98" s="93"/>
      <c r="I98" s="93"/>
      <c r="J98" s="94"/>
      <c r="L98" s="98"/>
      <c r="M98" s="99"/>
      <c r="N98" s="99"/>
      <c r="O98" s="99"/>
      <c r="P98" s="99"/>
      <c r="Q98" s="99"/>
      <c r="R98" s="99"/>
      <c r="S98" s="99"/>
      <c r="T98" s="100"/>
    </row>
    <row r="99" spans="2:21" ht="18" customHeight="1" x14ac:dyDescent="0.3">
      <c r="B99" s="92"/>
      <c r="C99" s="93"/>
      <c r="D99" s="93"/>
      <c r="E99" s="93"/>
      <c r="F99" s="93"/>
      <c r="G99" s="93"/>
      <c r="H99" s="93"/>
      <c r="I99" s="93"/>
      <c r="J99" s="94"/>
      <c r="L99" s="98"/>
      <c r="M99" s="99"/>
      <c r="N99" s="99"/>
      <c r="O99" s="99"/>
      <c r="P99" s="99"/>
      <c r="Q99" s="99"/>
      <c r="R99" s="99"/>
      <c r="S99" s="99"/>
      <c r="T99" s="100"/>
    </row>
    <row r="100" spans="2:21" ht="18" customHeight="1" x14ac:dyDescent="0.3">
      <c r="B100" s="92"/>
      <c r="C100" s="93"/>
      <c r="D100" s="93"/>
      <c r="E100" s="93"/>
      <c r="F100" s="93"/>
      <c r="G100" s="93"/>
      <c r="H100" s="93"/>
      <c r="I100" s="93"/>
      <c r="J100" s="94"/>
      <c r="L100" s="98"/>
      <c r="M100" s="99"/>
      <c r="N100" s="99"/>
      <c r="O100" s="99"/>
      <c r="P100" s="99"/>
      <c r="Q100" s="99"/>
      <c r="R100" s="99"/>
      <c r="S100" s="99"/>
      <c r="T100" s="100"/>
      <c r="U100" s="17"/>
    </row>
    <row r="101" spans="2:21" ht="18" customHeight="1" thickBot="1" x14ac:dyDescent="0.35">
      <c r="B101" s="95"/>
      <c r="C101" s="96"/>
      <c r="D101" s="96"/>
      <c r="E101" s="96"/>
      <c r="F101" s="96"/>
      <c r="G101" s="96"/>
      <c r="H101" s="96"/>
      <c r="I101" s="96"/>
      <c r="J101" s="97"/>
      <c r="L101" s="101"/>
      <c r="M101" s="102"/>
      <c r="N101" s="102"/>
      <c r="O101" s="102"/>
      <c r="P101" s="102"/>
      <c r="Q101" s="102"/>
      <c r="R101" s="102"/>
      <c r="S101" s="102"/>
      <c r="T101" s="10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75" t="s">
        <v>192</v>
      </c>
      <c r="C104" s="76"/>
      <c r="D104" s="76"/>
      <c r="E104" s="76"/>
      <c r="F104" s="76"/>
      <c r="G104" s="76"/>
      <c r="H104" s="76"/>
      <c r="I104" s="76"/>
      <c r="J104" s="76"/>
      <c r="K104" s="76"/>
      <c r="L104" s="76"/>
      <c r="M104" s="76"/>
      <c r="N104" s="76"/>
      <c r="O104" s="76"/>
      <c r="P104" s="76"/>
      <c r="Q104" s="76"/>
      <c r="R104" s="76"/>
      <c r="S104" s="76"/>
      <c r="T104" s="77"/>
    </row>
    <row r="105" spans="2:21" ht="18" customHeight="1" thickBot="1" x14ac:dyDescent="0.35">
      <c r="B105" s="78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80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86" t="s">
        <v>168</v>
      </c>
      <c r="C107" s="86"/>
      <c r="D107" s="86"/>
      <c r="E107" s="86"/>
      <c r="F107" s="6"/>
      <c r="G107" s="6"/>
      <c r="H107" s="6"/>
      <c r="I107" s="6"/>
      <c r="L107" s="86" t="s">
        <v>269</v>
      </c>
      <c r="M107" s="86"/>
      <c r="N107" s="86"/>
      <c r="O107" s="86"/>
      <c r="P107" s="8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81" t="s">
        <v>263</v>
      </c>
      <c r="C120" s="82"/>
      <c r="D120" s="82"/>
      <c r="E120" s="82"/>
      <c r="F120" s="82"/>
      <c r="G120" s="82"/>
      <c r="H120" s="82"/>
      <c r="I120" s="82"/>
      <c r="J120" s="83"/>
      <c r="L120" s="81" t="s">
        <v>264</v>
      </c>
      <c r="M120" s="82"/>
      <c r="N120" s="82"/>
      <c r="O120" s="82"/>
      <c r="P120" s="82"/>
      <c r="Q120" s="82"/>
      <c r="R120" s="82"/>
      <c r="S120" s="82"/>
      <c r="T120" s="83"/>
    </row>
    <row r="121" spans="2:20" ht="18" customHeight="1" x14ac:dyDescent="0.3">
      <c r="B121" s="43" t="s">
        <v>170</v>
      </c>
      <c r="C121" s="16"/>
      <c r="D121" s="16"/>
      <c r="E121" s="15"/>
      <c r="F121" s="90">
        <f>ROUND('DRIs DATA'!F26/'DRIs DATA'!C26*100,2)</f>
        <v>207.44</v>
      </c>
      <c r="G121" s="90"/>
      <c r="H121" s="87" t="s">
        <v>165</v>
      </c>
      <c r="I121" s="87"/>
      <c r="J121" s="88"/>
      <c r="L121" s="42" t="s">
        <v>170</v>
      </c>
      <c r="M121" s="20"/>
      <c r="N121" s="20"/>
      <c r="O121" s="23"/>
      <c r="P121" s="6"/>
      <c r="Q121" s="58">
        <f>ROUND('DRIs DATA'!AH26/'DRIs DATA'!AE26*100,2)</f>
        <v>231.87</v>
      </c>
      <c r="R121" s="87" t="s">
        <v>165</v>
      </c>
      <c r="S121" s="87"/>
      <c r="T121" s="88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04" t="s">
        <v>173</v>
      </c>
      <c r="C123" s="105"/>
      <c r="D123" s="105"/>
      <c r="E123" s="105"/>
      <c r="F123" s="105"/>
      <c r="G123" s="105"/>
      <c r="H123" s="105"/>
      <c r="I123" s="105"/>
      <c r="J123" s="106"/>
      <c r="L123" s="104" t="s">
        <v>268</v>
      </c>
      <c r="M123" s="105"/>
      <c r="N123" s="105"/>
      <c r="O123" s="105"/>
      <c r="P123" s="105"/>
      <c r="Q123" s="105"/>
      <c r="R123" s="105"/>
      <c r="S123" s="105"/>
      <c r="T123" s="106"/>
    </row>
    <row r="124" spans="2:20" ht="18" customHeight="1" x14ac:dyDescent="0.3">
      <c r="B124" s="104"/>
      <c r="C124" s="105"/>
      <c r="D124" s="105"/>
      <c r="E124" s="105"/>
      <c r="F124" s="105"/>
      <c r="G124" s="105"/>
      <c r="H124" s="105"/>
      <c r="I124" s="105"/>
      <c r="J124" s="106"/>
      <c r="L124" s="104"/>
      <c r="M124" s="105"/>
      <c r="N124" s="105"/>
      <c r="O124" s="105"/>
      <c r="P124" s="105"/>
      <c r="Q124" s="105"/>
      <c r="R124" s="105"/>
      <c r="S124" s="105"/>
      <c r="T124" s="106"/>
    </row>
    <row r="125" spans="2:20" ht="18" customHeight="1" x14ac:dyDescent="0.3">
      <c r="B125" s="104"/>
      <c r="C125" s="105"/>
      <c r="D125" s="105"/>
      <c r="E125" s="105"/>
      <c r="F125" s="105"/>
      <c r="G125" s="105"/>
      <c r="H125" s="105"/>
      <c r="I125" s="105"/>
      <c r="J125" s="106"/>
      <c r="L125" s="104"/>
      <c r="M125" s="105"/>
      <c r="N125" s="105"/>
      <c r="O125" s="105"/>
      <c r="P125" s="105"/>
      <c r="Q125" s="105"/>
      <c r="R125" s="105"/>
      <c r="S125" s="105"/>
      <c r="T125" s="106"/>
    </row>
    <row r="126" spans="2:20" ht="18" customHeight="1" x14ac:dyDescent="0.3">
      <c r="B126" s="104"/>
      <c r="C126" s="105"/>
      <c r="D126" s="105"/>
      <c r="E126" s="105"/>
      <c r="F126" s="105"/>
      <c r="G126" s="105"/>
      <c r="H126" s="105"/>
      <c r="I126" s="105"/>
      <c r="J126" s="106"/>
      <c r="L126" s="104"/>
      <c r="M126" s="105"/>
      <c r="N126" s="105"/>
      <c r="O126" s="105"/>
      <c r="P126" s="105"/>
      <c r="Q126" s="105"/>
      <c r="R126" s="105"/>
      <c r="S126" s="105"/>
      <c r="T126" s="106"/>
    </row>
    <row r="127" spans="2:20" ht="18" customHeight="1" x14ac:dyDescent="0.3">
      <c r="B127" s="104"/>
      <c r="C127" s="105"/>
      <c r="D127" s="105"/>
      <c r="E127" s="105"/>
      <c r="F127" s="105"/>
      <c r="G127" s="105"/>
      <c r="H127" s="105"/>
      <c r="I127" s="105"/>
      <c r="J127" s="106"/>
      <c r="L127" s="104"/>
      <c r="M127" s="105"/>
      <c r="N127" s="105"/>
      <c r="O127" s="105"/>
      <c r="P127" s="105"/>
      <c r="Q127" s="105"/>
      <c r="R127" s="105"/>
      <c r="S127" s="105"/>
      <c r="T127" s="106"/>
    </row>
    <row r="128" spans="2:20" ht="17.25" thickBot="1" x14ac:dyDescent="0.35">
      <c r="B128" s="107"/>
      <c r="C128" s="108"/>
      <c r="D128" s="108"/>
      <c r="E128" s="108"/>
      <c r="F128" s="108"/>
      <c r="G128" s="108"/>
      <c r="H128" s="108"/>
      <c r="I128" s="108"/>
      <c r="J128" s="109"/>
      <c r="L128" s="107"/>
      <c r="M128" s="108"/>
      <c r="N128" s="108"/>
      <c r="O128" s="108"/>
      <c r="P128" s="108"/>
      <c r="Q128" s="108"/>
      <c r="R128" s="108"/>
      <c r="S128" s="108"/>
      <c r="T128" s="109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75" t="s">
        <v>261</v>
      </c>
      <c r="C130" s="76"/>
      <c r="D130" s="76"/>
      <c r="E130" s="76"/>
      <c r="F130" s="76"/>
      <c r="G130" s="76"/>
      <c r="H130" s="76"/>
      <c r="I130" s="76"/>
      <c r="J130" s="76"/>
      <c r="K130" s="76"/>
      <c r="L130" s="76"/>
      <c r="M130" s="77"/>
      <c r="N130" s="57"/>
      <c r="O130" s="75" t="s">
        <v>262</v>
      </c>
      <c r="P130" s="76"/>
      <c r="Q130" s="76"/>
      <c r="R130" s="76"/>
      <c r="S130" s="76"/>
      <c r="T130" s="77"/>
    </row>
    <row r="131" spans="2:21" ht="18" customHeight="1" thickBot="1" x14ac:dyDescent="0.35">
      <c r="B131" s="78"/>
      <c r="C131" s="79"/>
      <c r="D131" s="79"/>
      <c r="E131" s="79"/>
      <c r="F131" s="79"/>
      <c r="G131" s="79"/>
      <c r="H131" s="79"/>
      <c r="I131" s="79"/>
      <c r="J131" s="79"/>
      <c r="K131" s="79"/>
      <c r="L131" s="79"/>
      <c r="M131" s="80"/>
      <c r="N131" s="57"/>
      <c r="O131" s="78"/>
      <c r="P131" s="79"/>
      <c r="Q131" s="79"/>
      <c r="R131" s="79"/>
      <c r="S131" s="79"/>
      <c r="T131" s="80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259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260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259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259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75" t="s">
        <v>193</v>
      </c>
      <c r="C155" s="76"/>
      <c r="D155" s="76"/>
      <c r="E155" s="76"/>
      <c r="F155" s="76"/>
      <c r="G155" s="76"/>
      <c r="H155" s="76"/>
      <c r="I155" s="76"/>
      <c r="J155" s="76"/>
      <c r="K155" s="76"/>
      <c r="L155" s="76"/>
      <c r="M155" s="76"/>
      <c r="N155" s="76"/>
      <c r="O155" s="76"/>
      <c r="P155" s="76"/>
      <c r="Q155" s="76"/>
      <c r="R155" s="76"/>
      <c r="S155" s="76"/>
      <c r="T155" s="77"/>
    </row>
    <row r="156" spans="2:21" ht="18" customHeight="1" thickBot="1" x14ac:dyDescent="0.35">
      <c r="B156" s="78"/>
      <c r="C156" s="79"/>
      <c r="D156" s="79"/>
      <c r="E156" s="79"/>
      <c r="F156" s="79"/>
      <c r="G156" s="79"/>
      <c r="H156" s="79"/>
      <c r="I156" s="79"/>
      <c r="J156" s="79"/>
      <c r="K156" s="79"/>
      <c r="L156" s="79"/>
      <c r="M156" s="79"/>
      <c r="N156" s="79"/>
      <c r="O156" s="79"/>
      <c r="P156" s="79"/>
      <c r="Q156" s="79"/>
      <c r="R156" s="79"/>
      <c r="S156" s="79"/>
      <c r="T156" s="80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86" t="s">
        <v>176</v>
      </c>
      <c r="C158" s="86"/>
      <c r="D158" s="86"/>
      <c r="E158" s="6"/>
      <c r="F158" s="6"/>
      <c r="G158" s="6"/>
      <c r="H158" s="6"/>
      <c r="I158" s="6"/>
      <c r="L158" s="86" t="s">
        <v>177</v>
      </c>
      <c r="M158" s="86"/>
      <c r="N158" s="8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81" t="s">
        <v>265</v>
      </c>
      <c r="C171" s="82"/>
      <c r="D171" s="82"/>
      <c r="E171" s="82"/>
      <c r="F171" s="82"/>
      <c r="G171" s="82"/>
      <c r="H171" s="82"/>
      <c r="I171" s="82"/>
      <c r="J171" s="83"/>
      <c r="L171" s="81" t="s">
        <v>175</v>
      </c>
      <c r="M171" s="82"/>
      <c r="N171" s="82"/>
      <c r="O171" s="82"/>
      <c r="P171" s="82"/>
      <c r="Q171" s="82"/>
      <c r="R171" s="82"/>
      <c r="S171" s="83"/>
    </row>
    <row r="172" spans="2:19" ht="18" customHeight="1" x14ac:dyDescent="0.3">
      <c r="B172" s="42" t="s">
        <v>170</v>
      </c>
      <c r="C172" s="20"/>
      <c r="D172" s="20"/>
      <c r="E172" s="6"/>
      <c r="F172" s="90">
        <f>ROUND('DRIs DATA'!F36/'DRIs DATA'!C36*100,2)</f>
        <v>127.19</v>
      </c>
      <c r="G172" s="90"/>
      <c r="H172" s="20" t="s">
        <v>165</v>
      </c>
      <c r="I172" s="20"/>
      <c r="J172" s="41"/>
      <c r="L172" s="42" t="s">
        <v>170</v>
      </c>
      <c r="M172" s="20"/>
      <c r="N172" s="20"/>
      <c r="O172" s="6"/>
      <c r="P172" s="6"/>
      <c r="Q172" s="23">
        <f>ROUND('DRIs DATA'!T36/'DRIs DATA'!R36*100,2)</f>
        <v>877.72</v>
      </c>
      <c r="R172" s="20" t="s">
        <v>165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04" t="s">
        <v>184</v>
      </c>
      <c r="C174" s="105"/>
      <c r="D174" s="105"/>
      <c r="E174" s="105"/>
      <c r="F174" s="105"/>
      <c r="G174" s="105"/>
      <c r="H174" s="105"/>
      <c r="I174" s="105"/>
      <c r="J174" s="106"/>
      <c r="L174" s="104" t="s">
        <v>186</v>
      </c>
      <c r="M174" s="105"/>
      <c r="N174" s="105"/>
      <c r="O174" s="105"/>
      <c r="P174" s="105"/>
      <c r="Q174" s="105"/>
      <c r="R174" s="105"/>
      <c r="S174" s="106"/>
    </row>
    <row r="175" spans="2:19" ht="18" customHeight="1" x14ac:dyDescent="0.3">
      <c r="B175" s="104"/>
      <c r="C175" s="105"/>
      <c r="D175" s="105"/>
      <c r="E175" s="105"/>
      <c r="F175" s="105"/>
      <c r="G175" s="105"/>
      <c r="H175" s="105"/>
      <c r="I175" s="105"/>
      <c r="J175" s="106"/>
      <c r="L175" s="104"/>
      <c r="M175" s="105"/>
      <c r="N175" s="105"/>
      <c r="O175" s="105"/>
      <c r="P175" s="105"/>
      <c r="Q175" s="105"/>
      <c r="R175" s="105"/>
      <c r="S175" s="106"/>
    </row>
    <row r="176" spans="2:19" ht="18" customHeight="1" x14ac:dyDescent="0.3">
      <c r="B176" s="104"/>
      <c r="C176" s="105"/>
      <c r="D176" s="105"/>
      <c r="E176" s="105"/>
      <c r="F176" s="105"/>
      <c r="G176" s="105"/>
      <c r="H176" s="105"/>
      <c r="I176" s="105"/>
      <c r="J176" s="106"/>
      <c r="L176" s="104"/>
      <c r="M176" s="105"/>
      <c r="N176" s="105"/>
      <c r="O176" s="105"/>
      <c r="P176" s="105"/>
      <c r="Q176" s="105"/>
      <c r="R176" s="105"/>
      <c r="S176" s="106"/>
    </row>
    <row r="177" spans="2:19" ht="18" customHeight="1" x14ac:dyDescent="0.3">
      <c r="B177" s="104"/>
      <c r="C177" s="105"/>
      <c r="D177" s="105"/>
      <c r="E177" s="105"/>
      <c r="F177" s="105"/>
      <c r="G177" s="105"/>
      <c r="H177" s="105"/>
      <c r="I177" s="105"/>
      <c r="J177" s="106"/>
      <c r="L177" s="104"/>
      <c r="M177" s="105"/>
      <c r="N177" s="105"/>
      <c r="O177" s="105"/>
      <c r="P177" s="105"/>
      <c r="Q177" s="105"/>
      <c r="R177" s="105"/>
      <c r="S177" s="106"/>
    </row>
    <row r="178" spans="2:19" ht="18" customHeight="1" x14ac:dyDescent="0.3">
      <c r="B178" s="104"/>
      <c r="C178" s="105"/>
      <c r="D178" s="105"/>
      <c r="E178" s="105"/>
      <c r="F178" s="105"/>
      <c r="G178" s="105"/>
      <c r="H178" s="105"/>
      <c r="I178" s="105"/>
      <c r="J178" s="106"/>
      <c r="L178" s="104"/>
      <c r="M178" s="105"/>
      <c r="N178" s="105"/>
      <c r="O178" s="105"/>
      <c r="P178" s="105"/>
      <c r="Q178" s="105"/>
      <c r="R178" s="105"/>
      <c r="S178" s="106"/>
    </row>
    <row r="179" spans="2:19" ht="18" customHeight="1" x14ac:dyDescent="0.3">
      <c r="B179" s="104"/>
      <c r="C179" s="105"/>
      <c r="D179" s="105"/>
      <c r="E179" s="105"/>
      <c r="F179" s="105"/>
      <c r="G179" s="105"/>
      <c r="H179" s="105"/>
      <c r="I179" s="105"/>
      <c r="J179" s="106"/>
      <c r="L179" s="104"/>
      <c r="M179" s="105"/>
      <c r="N179" s="105"/>
      <c r="O179" s="105"/>
      <c r="P179" s="105"/>
      <c r="Q179" s="105"/>
      <c r="R179" s="105"/>
      <c r="S179" s="106"/>
    </row>
    <row r="180" spans="2:19" ht="18" customHeight="1" thickBot="1" x14ac:dyDescent="0.35">
      <c r="B180" s="107"/>
      <c r="C180" s="108"/>
      <c r="D180" s="108"/>
      <c r="E180" s="108"/>
      <c r="F180" s="108"/>
      <c r="G180" s="108"/>
      <c r="H180" s="108"/>
      <c r="I180" s="108"/>
      <c r="J180" s="109"/>
      <c r="L180" s="104"/>
      <c r="M180" s="105"/>
      <c r="N180" s="105"/>
      <c r="O180" s="105"/>
      <c r="P180" s="105"/>
      <c r="Q180" s="105"/>
      <c r="R180" s="105"/>
      <c r="S180" s="106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04"/>
      <c r="M181" s="105"/>
      <c r="N181" s="105"/>
      <c r="O181" s="105"/>
      <c r="P181" s="105"/>
      <c r="Q181" s="105"/>
      <c r="R181" s="105"/>
      <c r="S181" s="106"/>
    </row>
    <row r="182" spans="2:19" ht="18" customHeight="1" thickBot="1" x14ac:dyDescent="0.35">
      <c r="L182" s="107"/>
      <c r="M182" s="108"/>
      <c r="N182" s="108"/>
      <c r="O182" s="108"/>
      <c r="P182" s="108"/>
      <c r="Q182" s="108"/>
      <c r="R182" s="108"/>
      <c r="S182" s="109"/>
    </row>
    <row r="183" spans="2:19" ht="18" customHeight="1" x14ac:dyDescent="0.3">
      <c r="B183" s="86" t="s">
        <v>178</v>
      </c>
      <c r="C183" s="86"/>
      <c r="D183" s="8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81" t="s">
        <v>266</v>
      </c>
      <c r="C196" s="82"/>
      <c r="D196" s="82"/>
      <c r="E196" s="82"/>
      <c r="F196" s="82"/>
      <c r="G196" s="82"/>
      <c r="H196" s="82"/>
      <c r="I196" s="82"/>
      <c r="J196" s="83"/>
      <c r="S196" s="6"/>
    </row>
    <row r="197" spans="2:20" ht="18" customHeight="1" x14ac:dyDescent="0.3">
      <c r="B197" s="42" t="s">
        <v>170</v>
      </c>
      <c r="C197" s="20"/>
      <c r="D197" s="20"/>
      <c r="E197" s="6"/>
      <c r="F197" s="90">
        <f>ROUND('DRIs DATA'!F46/'DRIs DATA'!C46*100,2)</f>
        <v>296.97000000000003</v>
      </c>
      <c r="G197" s="90"/>
      <c r="H197" s="20" t="s">
        <v>165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04" t="s">
        <v>185</v>
      </c>
      <c r="C199" s="105"/>
      <c r="D199" s="105"/>
      <c r="E199" s="105"/>
      <c r="F199" s="105"/>
      <c r="G199" s="105"/>
      <c r="H199" s="105"/>
      <c r="I199" s="105"/>
      <c r="J199" s="106"/>
      <c r="S199" s="6"/>
    </row>
    <row r="200" spans="2:20" ht="18" customHeight="1" x14ac:dyDescent="0.3">
      <c r="B200" s="104"/>
      <c r="C200" s="105"/>
      <c r="D200" s="105"/>
      <c r="E200" s="105"/>
      <c r="F200" s="105"/>
      <c r="G200" s="105"/>
      <c r="H200" s="105"/>
      <c r="I200" s="105"/>
      <c r="J200" s="106"/>
      <c r="S200" s="6"/>
    </row>
    <row r="201" spans="2:20" ht="18" customHeight="1" x14ac:dyDescent="0.3">
      <c r="B201" s="104"/>
      <c r="C201" s="105"/>
      <c r="D201" s="105"/>
      <c r="E201" s="105"/>
      <c r="F201" s="105"/>
      <c r="G201" s="105"/>
      <c r="H201" s="105"/>
      <c r="I201" s="105"/>
      <c r="J201" s="106"/>
      <c r="S201" s="6"/>
    </row>
    <row r="202" spans="2:20" ht="18" customHeight="1" x14ac:dyDescent="0.3">
      <c r="B202" s="104"/>
      <c r="C202" s="105"/>
      <c r="D202" s="105"/>
      <c r="E202" s="105"/>
      <c r="F202" s="105"/>
      <c r="G202" s="105"/>
      <c r="H202" s="105"/>
      <c r="I202" s="105"/>
      <c r="J202" s="106"/>
      <c r="S202" s="6"/>
    </row>
    <row r="203" spans="2:20" ht="18" customHeight="1" x14ac:dyDescent="0.3">
      <c r="B203" s="104"/>
      <c r="C203" s="105"/>
      <c r="D203" s="105"/>
      <c r="E203" s="105"/>
      <c r="F203" s="105"/>
      <c r="G203" s="105"/>
      <c r="H203" s="105"/>
      <c r="I203" s="105"/>
      <c r="J203" s="106"/>
      <c r="S203" s="6"/>
    </row>
    <row r="204" spans="2:20" ht="18" customHeight="1" thickBot="1" x14ac:dyDescent="0.35">
      <c r="B204" s="107"/>
      <c r="C204" s="108"/>
      <c r="D204" s="108"/>
      <c r="E204" s="108"/>
      <c r="F204" s="108"/>
      <c r="G204" s="108"/>
      <c r="H204" s="108"/>
      <c r="I204" s="108"/>
      <c r="J204" s="109"/>
      <c r="S204" s="6"/>
    </row>
    <row r="205" spans="2:20" ht="18" customHeight="1" thickBot="1" x14ac:dyDescent="0.35">
      <c r="K205" s="10"/>
    </row>
    <row r="206" spans="2:20" ht="18" customHeight="1" x14ac:dyDescent="0.3">
      <c r="B206" s="75" t="s">
        <v>194</v>
      </c>
      <c r="C206" s="76"/>
      <c r="D206" s="76"/>
      <c r="E206" s="76"/>
      <c r="F206" s="76"/>
      <c r="G206" s="76"/>
      <c r="H206" s="76"/>
      <c r="I206" s="76"/>
      <c r="J206" s="76"/>
      <c r="K206" s="76"/>
      <c r="L206" s="76"/>
      <c r="M206" s="76"/>
      <c r="N206" s="76"/>
      <c r="O206" s="76"/>
      <c r="P206" s="76"/>
      <c r="Q206" s="76"/>
      <c r="R206" s="76"/>
      <c r="S206" s="76"/>
      <c r="T206" s="77"/>
    </row>
    <row r="207" spans="2:20" ht="18" customHeight="1" thickBot="1" x14ac:dyDescent="0.35">
      <c r="B207" s="78"/>
      <c r="C207" s="79"/>
      <c r="D207" s="79"/>
      <c r="E207" s="79"/>
      <c r="F207" s="79"/>
      <c r="G207" s="79"/>
      <c r="H207" s="79"/>
      <c r="I207" s="79"/>
      <c r="J207" s="79"/>
      <c r="K207" s="79"/>
      <c r="L207" s="79"/>
      <c r="M207" s="79"/>
      <c r="N207" s="79"/>
      <c r="O207" s="79"/>
      <c r="P207" s="79"/>
      <c r="Q207" s="79"/>
      <c r="R207" s="79"/>
      <c r="S207" s="79"/>
      <c r="T207" s="80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10" t="s">
        <v>187</v>
      </c>
      <c r="C209" s="110"/>
      <c r="D209" s="110"/>
      <c r="E209" s="110"/>
      <c r="F209" s="110"/>
      <c r="G209" s="110"/>
      <c r="H209" s="110"/>
      <c r="I209" s="24">
        <f>'DRIs DATA'!B6</f>
        <v>2200</v>
      </c>
      <c r="J209" s="6" t="s">
        <v>188</v>
      </c>
      <c r="K209" s="6"/>
      <c r="L209" s="6"/>
      <c r="M209" s="6"/>
      <c r="N209" s="6"/>
    </row>
    <row r="210" spans="2:14" ht="18" customHeight="1" x14ac:dyDescent="0.3">
      <c r="B210" s="91" t="s">
        <v>189</v>
      </c>
      <c r="C210" s="91"/>
      <c r="D210" s="91"/>
      <c r="E210" s="91"/>
      <c r="F210" s="91"/>
      <c r="G210" s="91"/>
      <c r="H210" s="91"/>
      <c r="I210" s="91"/>
      <c r="J210" s="91"/>
      <c r="K210" s="91"/>
      <c r="L210" s="91"/>
      <c r="M210" s="91"/>
      <c r="N210" s="6"/>
    </row>
    <row r="211" spans="2:14" ht="18" customHeight="1" x14ac:dyDescent="0.3">
      <c r="N211" s="6"/>
    </row>
    <row r="212" spans="2:14" ht="18" customHeight="1" x14ac:dyDescent="0.3">
      <c r="C212" t="s">
        <v>273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2021-10-13T01:46:06Z</dcterms:modified>
</cp:coreProperties>
</file>