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<sst xmlns="http://schemas.openxmlformats.org/spreadsheetml/2006/main" count="692" uniqueCount="337">
  <si>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</si>
  <si>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</si>
  <si>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</si>
  <si>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</si>
  <si>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</si>
  <si>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</si>
  <si>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</si>
  <si>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</si>
  <si>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</si>
  <si>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</si>
  <si>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</si>
  <si>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</si>
  <si>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</si>
  <si>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</si>
  <si>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</si>
  <si>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</si>
  <si>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</si>
  <si>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</si>
  <si>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</si>
  <si>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</si>
  <si>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</si>
  <si>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</si>
  <si>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</si>
  <si>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</si>
  <si>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</si>
  <si>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</si>
  <si>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</si>
  <si>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</si>
  <si>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</si>
  <si>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</si>
  <si>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</si>
  <si>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</si>
  <si>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</si>
  <si>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</si>
  <si>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</si>
  <si>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</si>
  <si>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</si>
  <si>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</si>
  <si>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</si>
  <si>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</si>
  <si>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</si>
  <si>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</si>
  <si>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</si>
  <si>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</si>
  <si>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</si>
  <si>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</si>
  <si>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</si>
  <si>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</si>
  <si>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</si>
  <si>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</si>
  <si>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</si>
  <si>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</si>
  <si>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</si>
  <si>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</si>
  <si>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</si>
  <si>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</si>
  <si>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</si>
  <si>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</si>
  <si>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</si>
  <si>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</si>
  <si>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</si>
  <si>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</si>
  <si>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</si>
  <si>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</si>
  <si>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</si>
  <si>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</si>
  <si>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</si>
  <si>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</si>
  <si>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</si>
  <si>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</si>
  <si>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</si>
  <si>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</si>
  <si>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</si>
  <si>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</si>
  <si>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</si>
  <si>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</si>
  <si>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</si>
  <si>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</si>
  <si>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</si>
  <si>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</si>
  <si>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</si>
  <si>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</si>
  <si>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</si>
  <si>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</si>
  <si>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</si>
  <si>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</si>
  <si>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</si>
  <si>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</si>
  <si>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</si>
  <si>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</si>
  <si>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</si>
  <si>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</si>
  <si>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</si>
  <si>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</si>
  <si>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</si>
  <si>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</si>
  <si>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</si>
  <si>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</si>
  <si>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</si>
  <si>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</si>
  <si>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</si>
  <si>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</si>
  <si>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</si>
  <si>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</si>
  <si>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</si>
  <si>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</si>
  <si>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</si>
  <si>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</si>
  <si>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</si>
  <si>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</si>
  <si>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</si>
  <si>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</si>
  <si>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</si>
  <si>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</si>
  <si>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</si>
  <si>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</si>
  <si>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</si>
  <si>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</si>
  <si>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</si>
  <si>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</si>
  <si>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</si>
  <si>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</si>
  <si>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</si>
  <si>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</si>
  <si>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</si>
  <si>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</si>
  <si>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</si>
  <si>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</si>
  <si>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</si>
  <si>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</si>
  <si>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</si>
  <si>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</si>
  <si>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</si>
  <si>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</si>
  <si>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</si>
  <si>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</si>
  <si>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</si>
  <si>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</si>
  <si>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</si>
  <si>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</si>
  <si>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</si>
  <si>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</si>
  <si>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</si>
  <si>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</si>
  <si>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</si>
  <si>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</si>
  <si>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</si>
  <si>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</si>
  <si>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</si>
  <si>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</si>
  <si>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</si>
  <si>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</si>
  <si>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</si>
  <si>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</si>
  <si>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</si>
  <si>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</si>
  <si>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</si>
  <si>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</si>
  <si>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</si>
  <si>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</si>
  <si>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</si>
  <si>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</si>
  <si>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</si>
  <si>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</si>
  <si>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</si>
  <si>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</si>
  <si>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</si>
  <si>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</si>
  <si>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</si>
  <si>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</si>
  <si>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</si>
  <si>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</si>
  <si>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</si>
  <si>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</si>
  <si>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</si>
  <si>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</si>
  <si>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</si>
  <si>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</si>
  <si>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</si>
  <si>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</si>
  <si>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</si>
  <si>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</si>
  <si>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</si>
  <si>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</si>
  <si>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</si>
  <si>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</si>
  <si>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</si>
  <si>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</si>
  <si>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</si>
  <si>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</si>
  <si>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</si>
  <si>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</si>
  <si>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</si>
  <si>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</si>
  <si>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</si>
  <si>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</si>
  <si>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</si>
  <si>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</si>
  <si>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</si>
  <si>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</si>
  <si>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</si>
  <si>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</si>
  <si>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</si>
  <si>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</si>
  <si>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</si>
  <si>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</si>
  <si>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</si>
  <si>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</si>
  <si>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</si>
  <si>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</si>
  <si>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</si>
  <si>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</si>
  <si>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</si>
  <si>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</si>
  <si>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</si>
  <si>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</si>
  <si>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</si>
  <si>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</si>
  <si>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</si>
  <si>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</si>
  <si>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</si>
  <si>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</si>
  <si>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</si>
  <si>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</si>
  <si>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</si>
  <si>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</si>
  <si>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</si>
  <si>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</si>
  <si>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</si>
  <si>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</si>
  <si>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</si>
  <si>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</si>
  <si>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</si>
  <si>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</si>
  <si>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</si>
  <si>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</si>
  <si>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</si>
  <si>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</si>
  <si>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</si>
  <si>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</si>
  <si>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</si>
  <si>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</si>
  <si>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</si>
  <si>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</si>
  <si>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</si>
  <si>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</si>
  <si>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</si>
  <si>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</si>
  <si>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</si>
  <si>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</si>
  <si>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</si>
  <si>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</si>
  <si>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</si>
  <si>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</si>
  <si>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</si>
  <si>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</si>
  <si>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</si>
  <si>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</si>
  <si>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</si>
  <si>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</si>
  <si>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</si>
  <si>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</si>
  <si>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</si>
  <si>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</si>
  <si>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</si>
  <si>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</si>
  <si>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</si>
  <si>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</si>
  <si>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</si>
  <si>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</si>
  <si>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</si>
  <si>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</si>
  <si>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</si>
  <si>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</si>
  <si>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</si>
  <si>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</si>
  <si>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F</t>
  </si>
  <si>
    <t>출력시각</t>
    <phoneticPr fontId="1" type="noConversion"/>
  </si>
  <si>
    <t>다량영양소</t>
    <phoneticPr fontId="1" type="noConversion"/>
  </si>
  <si>
    <t>섭취량</t>
    <phoneticPr fontId="1" type="noConversion"/>
  </si>
  <si>
    <t>충분섭취량</t>
    <phoneticPr fontId="1" type="noConversion"/>
  </si>
  <si>
    <t>적정비율(최소)</t>
    <phoneticPr fontId="1" type="noConversion"/>
  </si>
  <si>
    <t>식이섬유(g/일)</t>
    <phoneticPr fontId="1" type="noConversion"/>
  </si>
  <si>
    <t>비타민K</t>
    <phoneticPr fontId="1" type="noConversion"/>
  </si>
  <si>
    <t>수용성 비타민</t>
    <phoneticPr fontId="1" type="noConversion"/>
  </si>
  <si>
    <t>리보플라빈</t>
    <phoneticPr fontId="1" type="noConversion"/>
  </si>
  <si>
    <t>비타민B6</t>
    <phoneticPr fontId="1" type="noConversion"/>
  </si>
  <si>
    <t>판토텐산</t>
    <phoneticPr fontId="1" type="noConversion"/>
  </si>
  <si>
    <t>비오틴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</si>
  <si>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</si>
  <si>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</si>
  <si>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</si>
  <si>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</si>
  <si>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</si>
  <si>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</si>
  <si>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몰리브덴</t>
    <phoneticPr fontId="1" type="noConversion"/>
  </si>
  <si>
    <t>구리(ug/일)</t>
    <phoneticPr fontId="1" type="noConversion"/>
  </si>
  <si>
    <t>크롬(ug/일)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</si>
  <si>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</si>
  <si>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</si>
  <si>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</si>
  <si>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n-6불포화</t>
    <phoneticPr fontId="1" type="noConversion"/>
  </si>
  <si>
    <t>상한섭취량</t>
    <phoneticPr fontId="1" type="noConversion"/>
  </si>
  <si>
    <t>에너지(kcal)</t>
    <phoneticPr fontId="1" type="noConversion"/>
  </si>
  <si>
    <t>단백질(g/일)</t>
    <phoneticPr fontId="1" type="noConversion"/>
  </si>
  <si>
    <t>비타민A</t>
    <phoneticPr fontId="1" type="noConversion"/>
  </si>
  <si>
    <t>비타민D</t>
    <phoneticPr fontId="1" type="noConversion"/>
  </si>
  <si>
    <t>평균필요량</t>
    <phoneticPr fontId="1" type="noConversion"/>
  </si>
  <si>
    <t>비타민C</t>
    <phoneticPr fontId="1" type="noConversion"/>
  </si>
  <si>
    <t>티아민</t>
    <phoneticPr fontId="1" type="noConversion"/>
  </si>
  <si>
    <t>엽산</t>
    <phoneticPr fontId="1" type="noConversion"/>
  </si>
  <si>
    <t>비타민B12</t>
    <phoneticPr fontId="1" type="noConversion"/>
  </si>
  <si>
    <t>엽산(μg DFE/일)</t>
    <phoneticPr fontId="1" type="noConversion"/>
  </si>
  <si>
    <t>철</t>
    <phoneticPr fontId="1" type="noConversion"/>
  </si>
  <si>
    <t>크롬</t>
    <phoneticPr fontId="1" type="noConversion"/>
  </si>
  <si>
    <t>권장섭취량</t>
    <phoneticPr fontId="1" type="noConversion"/>
  </si>
  <si>
    <t>몰리브덴(ug/일)</t>
    <phoneticPr fontId="1" type="noConversion"/>
  </si>
  <si>
    <t>정보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</si>
  <si>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</si>
  <si>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</si>
  <si>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</si>
  <si>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</si>
  <si>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</si>
  <si>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</si>
  <si>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비타민E</t>
    <phoneticPr fontId="1" type="noConversion"/>
  </si>
  <si>
    <t>비타민A(μg RAE/일)</t>
    <phoneticPr fontId="1" type="noConversion"/>
  </si>
  <si>
    <t>니아신</t>
    <phoneticPr fontId="1" type="noConversion"/>
  </si>
  <si>
    <t>다량 무기질</t>
    <phoneticPr fontId="1" type="noConversion"/>
  </si>
  <si>
    <t>인</t>
    <phoneticPr fontId="1" type="noConversion"/>
  </si>
  <si>
    <t>미량 무기질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</si>
  <si>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</si>
  <si>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</si>
  <si>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</si>
  <si>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(설문지 : FFQ 95문항 설문지, 사용자 : 정형윤, ID : H1900930)</t>
  </si>
  <si>
    <t>2021년 10월 15일 13:35:24</t>
  </si>
  <si>
    <t>H1900930</t>
  </si>
  <si>
    <t>정형윤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</si>
</sst>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57.828830000000004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8868968"/>
        <c:axId val="708867792"/>
      </c:barChart>
      <c:catAx>
        <c:axId val="708868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8867792"/>
        <c:crosses val="autoZero"/>
        <c:auto val="1"/>
        <c:lblAlgn val="ctr"/>
        <c:lblOffset val="100"/>
        <c:noMultiLvlLbl val="0"/>
      </c:catAx>
      <c:valAx>
        <c:axId val="708867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886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4.8048672999999997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9033560"/>
        <c:axId val="589040224"/>
      </c:barChart>
      <c:catAx>
        <c:axId val="589033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9040224"/>
        <c:crosses val="autoZero"/>
        <c:auto val="1"/>
        <c:lblAlgn val="ctr"/>
        <c:lblOffset val="100"/>
        <c:noMultiLvlLbl val="0"/>
      </c:catAx>
      <c:valAx>
        <c:axId val="589040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9033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8.3747399999999992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9038264"/>
        <c:axId val="589038656"/>
      </c:barChart>
      <c:catAx>
        <c:axId val="589038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9038656"/>
        <c:crosses val="autoZero"/>
        <c:auto val="1"/>
        <c:lblAlgn val="ctr"/>
        <c:lblOffset val="100"/>
        <c:noMultiLvlLbl val="0"/>
      </c:catAx>
      <c:valAx>
        <c:axId val="589038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9038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1165.5650000000001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9039048"/>
        <c:axId val="589039440"/>
      </c:barChart>
      <c:catAx>
        <c:axId val="589039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9039440"/>
        <c:crosses val="autoZero"/>
        <c:auto val="1"/>
        <c:lblAlgn val="ctr"/>
        <c:lblOffset val="100"/>
        <c:noMultiLvlLbl val="0"/>
      </c:catAx>
      <c:valAx>
        <c:axId val="589039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9039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3844.8337000000001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9040616"/>
        <c:axId val="708869360"/>
      </c:barChart>
      <c:catAx>
        <c:axId val="589040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8869360"/>
        <c:crosses val="autoZero"/>
        <c:auto val="1"/>
        <c:lblAlgn val="ctr"/>
        <c:lblOffset val="100"/>
        <c:noMultiLvlLbl val="0"/>
      </c:catAx>
      <c:valAx>
        <c:axId val="7088693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9040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395.17667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799568"/>
        <c:axId val="588799176"/>
      </c:barChart>
      <c:catAx>
        <c:axId val="58879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799176"/>
        <c:crosses val="autoZero"/>
        <c:auto val="1"/>
        <c:lblAlgn val="ctr"/>
        <c:lblOffset val="100"/>
        <c:noMultiLvlLbl val="0"/>
      </c:catAx>
      <c:valAx>
        <c:axId val="588799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79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136.23979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799960"/>
        <c:axId val="588796432"/>
      </c:barChart>
      <c:catAx>
        <c:axId val="588799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796432"/>
        <c:crosses val="autoZero"/>
        <c:auto val="1"/>
        <c:lblAlgn val="ctr"/>
        <c:lblOffset val="100"/>
        <c:noMultiLvlLbl val="0"/>
      </c:catAx>
      <c:valAx>
        <c:axId val="588796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799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8.193835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800352"/>
        <c:axId val="588797216"/>
      </c:barChart>
      <c:catAx>
        <c:axId val="58880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797216"/>
        <c:crosses val="autoZero"/>
        <c:auto val="1"/>
        <c:lblAlgn val="ctr"/>
        <c:lblOffset val="100"/>
        <c:noMultiLvlLbl val="0"/>
      </c:catAx>
      <c:valAx>
        <c:axId val="588797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80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1102.6123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803488"/>
        <c:axId val="588801920"/>
      </c:barChart>
      <c:catAx>
        <c:axId val="58880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801920"/>
        <c:crosses val="autoZero"/>
        <c:auto val="1"/>
        <c:lblAlgn val="ctr"/>
        <c:lblOffset val="100"/>
        <c:noMultiLvlLbl val="0"/>
      </c:catAx>
      <c:valAx>
        <c:axId val="58880192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80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5.0381827999999997E-2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798000"/>
        <c:axId val="588802312"/>
      </c:barChart>
      <c:catAx>
        <c:axId val="58879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802312"/>
        <c:crosses val="autoZero"/>
        <c:auto val="1"/>
        <c:lblAlgn val="ctr"/>
        <c:lblOffset val="100"/>
        <c:noMultiLvlLbl val="0"/>
      </c:catAx>
      <c:valAx>
        <c:axId val="588802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79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2.0552446999999998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796824"/>
        <c:axId val="588797608"/>
      </c:barChart>
      <c:catAx>
        <c:axId val="58879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797608"/>
        <c:crosses val="autoZero"/>
        <c:auto val="1"/>
        <c:lblAlgn val="ctr"/>
        <c:lblOffset val="100"/>
        <c:noMultiLvlLbl val="0"/>
      </c:catAx>
      <c:valAx>
        <c:axId val="588797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79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28.245847999999999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8870144"/>
        <c:axId val="708870536"/>
      </c:barChart>
      <c:catAx>
        <c:axId val="70887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8870536"/>
        <c:crosses val="autoZero"/>
        <c:auto val="1"/>
        <c:lblAlgn val="ctr"/>
        <c:lblOffset val="100"/>
        <c:noMultiLvlLbl val="0"/>
      </c:catAx>
      <c:valAx>
        <c:axId val="708870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887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159.07083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6570048"/>
        <c:axId val="716573184"/>
      </c:barChart>
      <c:catAx>
        <c:axId val="716570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6573184"/>
        <c:crosses val="autoZero"/>
        <c:auto val="1"/>
        <c:lblAlgn val="ctr"/>
        <c:lblOffset val="100"/>
        <c:noMultiLvlLbl val="0"/>
      </c:catAx>
      <c:valAx>
        <c:axId val="716573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657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65.106189999999998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6571616"/>
        <c:axId val="716566912"/>
      </c:barChart>
      <c:catAx>
        <c:axId val="71657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6566912"/>
        <c:crosses val="autoZero"/>
        <c:auto val="1"/>
        <c:lblAlgn val="ctr"/>
        <c:lblOffset val="100"/>
        <c:noMultiLvlLbl val="0"/>
      </c:catAx>
      <c:valAx>
        <c:axId val="716566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657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4.274</c:v>
                </c:pt>
                <c:pt idx="1">
                  <c:v>9.3759999999999994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16571224"/>
        <c:axId val="716570832"/>
      </c:barChart>
      <c:catAx>
        <c:axId val="716571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6570832"/>
        <c:crosses val="autoZero"/>
        <c:auto val="1"/>
        <c:lblAlgn val="ctr"/>
        <c:lblOffset val="100"/>
        <c:noMultiLvlLbl val="0"/>
      </c:catAx>
      <c:valAx>
        <c:axId val="716570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6571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12.323237000000001</c:v>
                </c:pt>
                <c:pt idx="1">
                  <c:v>10.836501999999999</c:v>
                </c:pt>
                <c:pt idx="2">
                  <c:v>8.5274129999999992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651.61149999999998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6566128"/>
        <c:axId val="716569656"/>
      </c:barChart>
      <c:catAx>
        <c:axId val="71656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6569656"/>
        <c:crosses val="autoZero"/>
        <c:auto val="1"/>
        <c:lblAlgn val="ctr"/>
        <c:lblOffset val="100"/>
        <c:noMultiLvlLbl val="0"/>
      </c:catAx>
      <c:valAx>
        <c:axId val="716569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656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17.290389999999999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6567696"/>
        <c:axId val="716572400"/>
      </c:barChart>
      <c:catAx>
        <c:axId val="716567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6572400"/>
        <c:crosses val="autoZero"/>
        <c:auto val="1"/>
        <c:lblAlgn val="ctr"/>
        <c:lblOffset val="100"/>
        <c:noMultiLvlLbl val="0"/>
      </c:catAx>
      <c:valAx>
        <c:axId val="716572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656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68.664000000000001</c:v>
                </c:pt>
                <c:pt idx="1">
                  <c:v>13.989000000000001</c:v>
                </c:pt>
                <c:pt idx="2">
                  <c:v>17.347000000000001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16568480"/>
        <c:axId val="716568872"/>
      </c:barChart>
      <c:catAx>
        <c:axId val="716568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6568872"/>
        <c:crosses val="autoZero"/>
        <c:auto val="1"/>
        <c:lblAlgn val="ctr"/>
        <c:lblOffset val="100"/>
        <c:noMultiLvlLbl val="0"/>
      </c:catAx>
      <c:valAx>
        <c:axId val="716568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6568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1575.2463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6572792"/>
        <c:axId val="588798392"/>
      </c:barChart>
      <c:catAx>
        <c:axId val="716572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798392"/>
        <c:crosses val="autoZero"/>
        <c:auto val="1"/>
        <c:lblAlgn val="ctr"/>
        <c:lblOffset val="100"/>
        <c:noMultiLvlLbl val="0"/>
      </c:catAx>
      <c:valAx>
        <c:axId val="588798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6572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228.60951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9759592"/>
        <c:axId val="589759200"/>
      </c:barChart>
      <c:catAx>
        <c:axId val="58975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9759200"/>
        <c:crosses val="autoZero"/>
        <c:auto val="1"/>
        <c:lblAlgn val="ctr"/>
        <c:lblOffset val="100"/>
        <c:noMultiLvlLbl val="0"/>
      </c:catAx>
      <c:valAx>
        <c:axId val="589759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975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844.86383000000001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9759984"/>
        <c:axId val="589761552"/>
      </c:barChart>
      <c:catAx>
        <c:axId val="58975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9761552"/>
        <c:crosses val="autoZero"/>
        <c:auto val="1"/>
        <c:lblAlgn val="ctr"/>
        <c:lblOffset val="100"/>
        <c:noMultiLvlLbl val="0"/>
      </c:catAx>
      <c:valAx>
        <c:axId val="58976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975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4.9440645999999999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8866616"/>
        <c:axId val="708869752"/>
      </c:barChart>
      <c:catAx>
        <c:axId val="708866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8869752"/>
        <c:crosses val="autoZero"/>
        <c:auto val="1"/>
        <c:lblAlgn val="ctr"/>
        <c:lblOffset val="100"/>
        <c:noMultiLvlLbl val="0"/>
      </c:catAx>
      <c:valAx>
        <c:axId val="708869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886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3549.4479999999999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9757632"/>
        <c:axId val="589761944"/>
      </c:barChart>
      <c:catAx>
        <c:axId val="589757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9761944"/>
        <c:crosses val="autoZero"/>
        <c:auto val="1"/>
        <c:lblAlgn val="ctr"/>
        <c:lblOffset val="100"/>
        <c:noMultiLvlLbl val="0"/>
      </c:catAx>
      <c:valAx>
        <c:axId val="58976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975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13.731134000000001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9760376"/>
        <c:axId val="589763120"/>
      </c:barChart>
      <c:catAx>
        <c:axId val="58976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9763120"/>
        <c:crosses val="autoZero"/>
        <c:auto val="1"/>
        <c:lblAlgn val="ctr"/>
        <c:lblOffset val="100"/>
        <c:noMultiLvlLbl val="0"/>
      </c:catAx>
      <c:valAx>
        <c:axId val="58976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976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1.6338866000000001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9762728"/>
        <c:axId val="589763512"/>
      </c:barChart>
      <c:catAx>
        <c:axId val="58976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9763512"/>
        <c:crosses val="autoZero"/>
        <c:auto val="1"/>
        <c:lblAlgn val="ctr"/>
        <c:lblOffset val="100"/>
        <c:noMultiLvlLbl val="0"/>
      </c:catAx>
      <c:valAx>
        <c:axId val="589763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976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408.70123000000001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8871712"/>
        <c:axId val="708872496"/>
      </c:barChart>
      <c:catAx>
        <c:axId val="708871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8872496"/>
        <c:crosses val="autoZero"/>
        <c:auto val="1"/>
        <c:lblAlgn val="ctr"/>
        <c:lblOffset val="100"/>
        <c:noMultiLvlLbl val="0"/>
      </c:catAx>
      <c:valAx>
        <c:axId val="708872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887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1.7747169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8868184"/>
        <c:axId val="708873672"/>
      </c:barChart>
      <c:catAx>
        <c:axId val="708868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8873672"/>
        <c:crosses val="autoZero"/>
        <c:auto val="1"/>
        <c:lblAlgn val="ctr"/>
        <c:lblOffset val="100"/>
        <c:noMultiLvlLbl val="0"/>
      </c:catAx>
      <c:valAx>
        <c:axId val="708873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8868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14.079366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8873280"/>
        <c:axId val="708866224"/>
      </c:barChart>
      <c:catAx>
        <c:axId val="70887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8866224"/>
        <c:crosses val="autoZero"/>
        <c:auto val="1"/>
        <c:lblAlgn val="ctr"/>
        <c:lblOffset val="100"/>
        <c:noMultiLvlLbl val="0"/>
      </c:catAx>
      <c:valAx>
        <c:axId val="708866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887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1.6338866000000001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9037872"/>
        <c:axId val="589033952"/>
      </c:barChart>
      <c:catAx>
        <c:axId val="58903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9033952"/>
        <c:crosses val="autoZero"/>
        <c:auto val="1"/>
        <c:lblAlgn val="ctr"/>
        <c:lblOffset val="100"/>
        <c:noMultiLvlLbl val="0"/>
      </c:catAx>
      <c:valAx>
        <c:axId val="589033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903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573.08014000000003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9034736"/>
        <c:axId val="589035912"/>
      </c:barChart>
      <c:catAx>
        <c:axId val="589034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9035912"/>
        <c:crosses val="autoZero"/>
        <c:auto val="1"/>
        <c:lblAlgn val="ctr"/>
        <c:lblOffset val="100"/>
        <c:noMultiLvlLbl val="0"/>
      </c:catAx>
      <c:valAx>
        <c:axId val="589035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903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11.018015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9035128"/>
        <c:axId val="589035520"/>
      </c:barChart>
      <c:catAx>
        <c:axId val="589035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9035520"/>
        <c:crosses val="autoZero"/>
        <c:auto val="1"/>
        <c:lblAlgn val="ctr"/>
        <c:lblOffset val="100"/>
        <c:noMultiLvlLbl val="0"/>
      </c:catAx>
      <c:valAx>
        <c:axId val="589035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9035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56" sqref="H5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정형윤, ID : H1900930)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10월 15일 13:35:24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1575.2463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57.828830000000004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28.245847999999999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68.664000000000001</v>
      </c>
      <c r="G8" s="59">
        <f>'DRIs DATA 입력'!G8</f>
        <v>13.989000000000001</v>
      </c>
      <c r="H8" s="59">
        <f>'DRIs DATA 입력'!H8</f>
        <v>17.347000000000001</v>
      </c>
      <c r="I8" s="46"/>
      <c r="J8" s="59" t="s">
        <v>215</v>
      </c>
      <c r="K8" s="59">
        <f>'DRIs DATA 입력'!K8</f>
        <v>4.274</v>
      </c>
      <c r="L8" s="59">
        <f>'DRIs DATA 입력'!L8</f>
        <v>9.3759999999999994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651.61149999999998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17.290389999999999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4.9440645999999999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408.70123000000001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228.60951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1.5295681000000001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1.7747169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14.079366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1.6338866000000001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573.08014000000003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11.018015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4.8048672999999997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8.3747399999999992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844.86383000000001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1165.5650000000001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3549.4479999999999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3844.8337000000001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395.17667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136.23979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13.731134000000001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8.193835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1102.6123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5.0381827999999997E-2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2.0552446999999998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159.07083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65.106189999999998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M52" sqref="M5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5" customHeight="1" x14ac:dyDescent="0.3">
      <c r="A1" s="62" t="s">
        <v>317</v>
      </c>
      <c r="B1" s="61" t="s">
        <v>333</v>
      </c>
      <c r="G1" s="62" t="s">
        <v>277</v>
      </c>
      <c r="H1" s="61" t="s">
        <v>334</v>
      </c>
    </row>
    <row r="3" spans="1:27" x14ac:dyDescent="0.3">
      <c r="A3" s="71" t="s">
        <v>278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303</v>
      </c>
      <c r="B4" s="69"/>
      <c r="C4" s="69"/>
      <c r="E4" s="66" t="s">
        <v>298</v>
      </c>
      <c r="F4" s="67"/>
      <c r="G4" s="67"/>
      <c r="H4" s="68"/>
      <c r="J4" s="66" t="s">
        <v>299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300</v>
      </c>
      <c r="V4" s="69"/>
      <c r="W4" s="69"/>
      <c r="X4" s="69"/>
      <c r="Y4" s="69"/>
      <c r="Z4" s="69"/>
    </row>
    <row r="5" spans="1:27" x14ac:dyDescent="0.3">
      <c r="A5" s="65"/>
      <c r="B5" s="65" t="s">
        <v>318</v>
      </c>
      <c r="C5" s="65" t="s">
        <v>279</v>
      </c>
      <c r="E5" s="65"/>
      <c r="F5" s="65" t="s">
        <v>49</v>
      </c>
      <c r="G5" s="65" t="s">
        <v>319</v>
      </c>
      <c r="H5" s="65" t="s">
        <v>45</v>
      </c>
      <c r="J5" s="65"/>
      <c r="K5" s="65" t="s">
        <v>320</v>
      </c>
      <c r="L5" s="65" t="s">
        <v>301</v>
      </c>
      <c r="N5" s="65"/>
      <c r="O5" s="65" t="s">
        <v>307</v>
      </c>
      <c r="P5" s="65" t="s">
        <v>315</v>
      </c>
      <c r="Q5" s="65" t="s">
        <v>280</v>
      </c>
      <c r="R5" s="65" t="s">
        <v>302</v>
      </c>
      <c r="S5" s="65" t="s">
        <v>279</v>
      </c>
      <c r="U5" s="65"/>
      <c r="V5" s="65" t="s">
        <v>307</v>
      </c>
      <c r="W5" s="65" t="s">
        <v>315</v>
      </c>
      <c r="X5" s="65" t="s">
        <v>280</v>
      </c>
      <c r="Y5" s="65" t="s">
        <v>302</v>
      </c>
      <c r="Z5" s="65" t="s">
        <v>279</v>
      </c>
    </row>
    <row r="6" spans="1:27" x14ac:dyDescent="0.3">
      <c r="A6" s="65" t="s">
        <v>303</v>
      </c>
      <c r="B6" s="65">
        <v>1800</v>
      </c>
      <c r="C6" s="65">
        <v>1575.2463</v>
      </c>
      <c r="E6" s="65" t="s">
        <v>281</v>
      </c>
      <c r="F6" s="65">
        <v>55</v>
      </c>
      <c r="G6" s="65">
        <v>15</v>
      </c>
      <c r="H6" s="65">
        <v>7</v>
      </c>
      <c r="J6" s="65" t="s">
        <v>281</v>
      </c>
      <c r="K6" s="65">
        <v>0.1</v>
      </c>
      <c r="L6" s="65">
        <v>4</v>
      </c>
      <c r="N6" s="65" t="s">
        <v>304</v>
      </c>
      <c r="O6" s="65">
        <v>40</v>
      </c>
      <c r="P6" s="65">
        <v>50</v>
      </c>
      <c r="Q6" s="65">
        <v>0</v>
      </c>
      <c r="R6" s="65">
        <v>0</v>
      </c>
      <c r="S6" s="65">
        <v>57.828830000000004</v>
      </c>
      <c r="U6" s="65" t="s">
        <v>282</v>
      </c>
      <c r="V6" s="65">
        <v>0</v>
      </c>
      <c r="W6" s="65">
        <v>0</v>
      </c>
      <c r="X6" s="65">
        <v>20</v>
      </c>
      <c r="Y6" s="65">
        <v>0</v>
      </c>
      <c r="Z6" s="65">
        <v>28.245847999999999</v>
      </c>
    </row>
    <row r="7" spans="1:27" x14ac:dyDescent="0.3">
      <c r="E7" s="65" t="s">
        <v>321</v>
      </c>
      <c r="F7" s="65">
        <v>65</v>
      </c>
      <c r="G7" s="65">
        <v>30</v>
      </c>
      <c r="H7" s="65">
        <v>20</v>
      </c>
      <c r="J7" s="65" t="s">
        <v>321</v>
      </c>
      <c r="K7" s="65">
        <v>1</v>
      </c>
      <c r="L7" s="65">
        <v>10</v>
      </c>
    </row>
    <row r="8" spans="1:27" x14ac:dyDescent="0.3">
      <c r="E8" s="65" t="s">
        <v>322</v>
      </c>
      <c r="F8" s="65">
        <v>68.664000000000001</v>
      </c>
      <c r="G8" s="65">
        <v>13.989000000000001</v>
      </c>
      <c r="H8" s="65">
        <v>17.347000000000001</v>
      </c>
      <c r="J8" s="65" t="s">
        <v>322</v>
      </c>
      <c r="K8" s="65">
        <v>4.274</v>
      </c>
      <c r="L8" s="65">
        <v>9.3759999999999994</v>
      </c>
    </row>
    <row r="13" spans="1:27" x14ac:dyDescent="0.3">
      <c r="A13" s="70" t="s">
        <v>323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305</v>
      </c>
      <c r="B14" s="69"/>
      <c r="C14" s="69"/>
      <c r="D14" s="69"/>
      <c r="E14" s="69"/>
      <c r="F14" s="69"/>
      <c r="H14" s="69" t="s">
        <v>324</v>
      </c>
      <c r="I14" s="69"/>
      <c r="J14" s="69"/>
      <c r="K14" s="69"/>
      <c r="L14" s="69"/>
      <c r="M14" s="69"/>
      <c r="O14" s="69" t="s">
        <v>306</v>
      </c>
      <c r="P14" s="69"/>
      <c r="Q14" s="69"/>
      <c r="R14" s="69"/>
      <c r="S14" s="69"/>
      <c r="T14" s="69"/>
      <c r="V14" s="69" t="s">
        <v>283</v>
      </c>
      <c r="W14" s="69"/>
      <c r="X14" s="69"/>
      <c r="Y14" s="69"/>
      <c r="Z14" s="69"/>
      <c r="AA14" s="69"/>
    </row>
    <row r="15" spans="1:27" x14ac:dyDescent="0.3">
      <c r="A15" s="65"/>
      <c r="B15" s="65" t="s">
        <v>307</v>
      </c>
      <c r="C15" s="65" t="s">
        <v>315</v>
      </c>
      <c r="D15" s="65" t="s">
        <v>280</v>
      </c>
      <c r="E15" s="65" t="s">
        <v>302</v>
      </c>
      <c r="F15" s="65" t="s">
        <v>279</v>
      </c>
      <c r="H15" s="65"/>
      <c r="I15" s="65" t="s">
        <v>307</v>
      </c>
      <c r="J15" s="65" t="s">
        <v>315</v>
      </c>
      <c r="K15" s="65" t="s">
        <v>280</v>
      </c>
      <c r="L15" s="65" t="s">
        <v>302</v>
      </c>
      <c r="M15" s="65" t="s">
        <v>279</v>
      </c>
      <c r="O15" s="65"/>
      <c r="P15" s="65" t="s">
        <v>307</v>
      </c>
      <c r="Q15" s="65" t="s">
        <v>315</v>
      </c>
      <c r="R15" s="65" t="s">
        <v>280</v>
      </c>
      <c r="S15" s="65" t="s">
        <v>302</v>
      </c>
      <c r="T15" s="65" t="s">
        <v>279</v>
      </c>
      <c r="V15" s="65"/>
      <c r="W15" s="65" t="s">
        <v>307</v>
      </c>
      <c r="X15" s="65" t="s">
        <v>315</v>
      </c>
      <c r="Y15" s="65" t="s">
        <v>280</v>
      </c>
      <c r="Z15" s="65" t="s">
        <v>302</v>
      </c>
      <c r="AA15" s="65" t="s">
        <v>279</v>
      </c>
    </row>
    <row r="16" spans="1:27" x14ac:dyDescent="0.3">
      <c r="A16" s="65" t="s">
        <v>325</v>
      </c>
      <c r="B16" s="65">
        <v>430</v>
      </c>
      <c r="C16" s="65">
        <v>600</v>
      </c>
      <c r="D16" s="65">
        <v>0</v>
      </c>
      <c r="E16" s="65">
        <v>3000</v>
      </c>
      <c r="F16" s="65">
        <v>651.61149999999998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17.290389999999999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4.9440645999999999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408.70123000000001</v>
      </c>
    </row>
    <row r="23" spans="1:62" x14ac:dyDescent="0.3">
      <c r="A23" s="70" t="s">
        <v>284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308</v>
      </c>
      <c r="B24" s="69"/>
      <c r="C24" s="69"/>
      <c r="D24" s="69"/>
      <c r="E24" s="69"/>
      <c r="F24" s="69"/>
      <c r="H24" s="69" t="s">
        <v>309</v>
      </c>
      <c r="I24" s="69"/>
      <c r="J24" s="69"/>
      <c r="K24" s="69"/>
      <c r="L24" s="69"/>
      <c r="M24" s="69"/>
      <c r="O24" s="69" t="s">
        <v>285</v>
      </c>
      <c r="P24" s="69"/>
      <c r="Q24" s="69"/>
      <c r="R24" s="69"/>
      <c r="S24" s="69"/>
      <c r="T24" s="69"/>
      <c r="V24" s="69" t="s">
        <v>326</v>
      </c>
      <c r="W24" s="69"/>
      <c r="X24" s="69"/>
      <c r="Y24" s="69"/>
      <c r="Z24" s="69"/>
      <c r="AA24" s="69"/>
      <c r="AC24" s="69" t="s">
        <v>286</v>
      </c>
      <c r="AD24" s="69"/>
      <c r="AE24" s="69"/>
      <c r="AF24" s="69"/>
      <c r="AG24" s="69"/>
      <c r="AH24" s="69"/>
      <c r="AJ24" s="69" t="s">
        <v>310</v>
      </c>
      <c r="AK24" s="69"/>
      <c r="AL24" s="69"/>
      <c r="AM24" s="69"/>
      <c r="AN24" s="69"/>
      <c r="AO24" s="69"/>
      <c r="AQ24" s="69" t="s">
        <v>311</v>
      </c>
      <c r="AR24" s="69"/>
      <c r="AS24" s="69"/>
      <c r="AT24" s="69"/>
      <c r="AU24" s="69"/>
      <c r="AV24" s="69"/>
      <c r="AX24" s="69" t="s">
        <v>287</v>
      </c>
      <c r="AY24" s="69"/>
      <c r="AZ24" s="69"/>
      <c r="BA24" s="69"/>
      <c r="BB24" s="69"/>
      <c r="BC24" s="69"/>
      <c r="BE24" s="69" t="s">
        <v>288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307</v>
      </c>
      <c r="C25" s="65" t="s">
        <v>315</v>
      </c>
      <c r="D25" s="65" t="s">
        <v>280</v>
      </c>
      <c r="E25" s="65" t="s">
        <v>302</v>
      </c>
      <c r="F25" s="65" t="s">
        <v>279</v>
      </c>
      <c r="H25" s="65"/>
      <c r="I25" s="65" t="s">
        <v>307</v>
      </c>
      <c r="J25" s="65" t="s">
        <v>315</v>
      </c>
      <c r="K25" s="65" t="s">
        <v>280</v>
      </c>
      <c r="L25" s="65" t="s">
        <v>302</v>
      </c>
      <c r="M25" s="65" t="s">
        <v>279</v>
      </c>
      <c r="O25" s="65"/>
      <c r="P25" s="65" t="s">
        <v>307</v>
      </c>
      <c r="Q25" s="65" t="s">
        <v>315</v>
      </c>
      <c r="R25" s="65" t="s">
        <v>280</v>
      </c>
      <c r="S25" s="65" t="s">
        <v>302</v>
      </c>
      <c r="T25" s="65" t="s">
        <v>279</v>
      </c>
      <c r="V25" s="65"/>
      <c r="W25" s="65" t="s">
        <v>307</v>
      </c>
      <c r="X25" s="65" t="s">
        <v>315</v>
      </c>
      <c r="Y25" s="65" t="s">
        <v>280</v>
      </c>
      <c r="Z25" s="65" t="s">
        <v>302</v>
      </c>
      <c r="AA25" s="65" t="s">
        <v>279</v>
      </c>
      <c r="AC25" s="65"/>
      <c r="AD25" s="65" t="s">
        <v>307</v>
      </c>
      <c r="AE25" s="65" t="s">
        <v>315</v>
      </c>
      <c r="AF25" s="65" t="s">
        <v>280</v>
      </c>
      <c r="AG25" s="65" t="s">
        <v>302</v>
      </c>
      <c r="AH25" s="65" t="s">
        <v>279</v>
      </c>
      <c r="AJ25" s="65"/>
      <c r="AK25" s="65" t="s">
        <v>307</v>
      </c>
      <c r="AL25" s="65" t="s">
        <v>315</v>
      </c>
      <c r="AM25" s="65" t="s">
        <v>280</v>
      </c>
      <c r="AN25" s="65" t="s">
        <v>302</v>
      </c>
      <c r="AO25" s="65" t="s">
        <v>279</v>
      </c>
      <c r="AQ25" s="65"/>
      <c r="AR25" s="65" t="s">
        <v>307</v>
      </c>
      <c r="AS25" s="65" t="s">
        <v>315</v>
      </c>
      <c r="AT25" s="65" t="s">
        <v>280</v>
      </c>
      <c r="AU25" s="65" t="s">
        <v>302</v>
      </c>
      <c r="AV25" s="65" t="s">
        <v>279</v>
      </c>
      <c r="AX25" s="65"/>
      <c r="AY25" s="65" t="s">
        <v>307</v>
      </c>
      <c r="AZ25" s="65" t="s">
        <v>315</v>
      </c>
      <c r="BA25" s="65" t="s">
        <v>280</v>
      </c>
      <c r="BB25" s="65" t="s">
        <v>302</v>
      </c>
      <c r="BC25" s="65" t="s">
        <v>279</v>
      </c>
      <c r="BE25" s="65"/>
      <c r="BF25" s="65" t="s">
        <v>307</v>
      </c>
      <c r="BG25" s="65" t="s">
        <v>315</v>
      </c>
      <c r="BH25" s="65" t="s">
        <v>280</v>
      </c>
      <c r="BI25" s="65" t="s">
        <v>302</v>
      </c>
      <c r="BJ25" s="65" t="s">
        <v>279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228.60951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1.5295681000000001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1.7747169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14.079366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1.6338866000000001</v>
      </c>
      <c r="AJ26" s="65" t="s">
        <v>312</v>
      </c>
      <c r="AK26" s="65">
        <v>320</v>
      </c>
      <c r="AL26" s="65">
        <v>400</v>
      </c>
      <c r="AM26" s="65">
        <v>0</v>
      </c>
      <c r="AN26" s="65">
        <v>1000</v>
      </c>
      <c r="AO26" s="65">
        <v>573.08014000000003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11.018015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4.8048672999999997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8.3747399999999992</v>
      </c>
    </row>
    <row r="33" spans="1:68" x14ac:dyDescent="0.3">
      <c r="A33" s="70" t="s">
        <v>327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328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289</v>
      </c>
      <c r="W34" s="69"/>
      <c r="X34" s="69"/>
      <c r="Y34" s="69"/>
      <c r="Z34" s="69"/>
      <c r="AA34" s="69"/>
      <c r="AC34" s="69" t="s">
        <v>290</v>
      </c>
      <c r="AD34" s="69"/>
      <c r="AE34" s="69"/>
      <c r="AF34" s="69"/>
      <c r="AG34" s="69"/>
      <c r="AH34" s="69"/>
      <c r="AJ34" s="69" t="s">
        <v>291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307</v>
      </c>
      <c r="C35" s="65" t="s">
        <v>315</v>
      </c>
      <c r="D35" s="65" t="s">
        <v>280</v>
      </c>
      <c r="E35" s="65" t="s">
        <v>302</v>
      </c>
      <c r="F35" s="65" t="s">
        <v>279</v>
      </c>
      <c r="H35" s="65"/>
      <c r="I35" s="65" t="s">
        <v>307</v>
      </c>
      <c r="J35" s="65" t="s">
        <v>315</v>
      </c>
      <c r="K35" s="65" t="s">
        <v>280</v>
      </c>
      <c r="L35" s="65" t="s">
        <v>302</v>
      </c>
      <c r="M35" s="65" t="s">
        <v>279</v>
      </c>
      <c r="O35" s="65"/>
      <c r="P35" s="65" t="s">
        <v>307</v>
      </c>
      <c r="Q35" s="65" t="s">
        <v>315</v>
      </c>
      <c r="R35" s="65" t="s">
        <v>280</v>
      </c>
      <c r="S35" s="65" t="s">
        <v>302</v>
      </c>
      <c r="T35" s="65" t="s">
        <v>279</v>
      </c>
      <c r="V35" s="65"/>
      <c r="W35" s="65" t="s">
        <v>307</v>
      </c>
      <c r="X35" s="65" t="s">
        <v>315</v>
      </c>
      <c r="Y35" s="65" t="s">
        <v>280</v>
      </c>
      <c r="Z35" s="65" t="s">
        <v>302</v>
      </c>
      <c r="AA35" s="65" t="s">
        <v>279</v>
      </c>
      <c r="AC35" s="65"/>
      <c r="AD35" s="65" t="s">
        <v>307</v>
      </c>
      <c r="AE35" s="65" t="s">
        <v>315</v>
      </c>
      <c r="AF35" s="65" t="s">
        <v>280</v>
      </c>
      <c r="AG35" s="65" t="s">
        <v>302</v>
      </c>
      <c r="AH35" s="65" t="s">
        <v>279</v>
      </c>
      <c r="AJ35" s="65"/>
      <c r="AK35" s="65" t="s">
        <v>307</v>
      </c>
      <c r="AL35" s="65" t="s">
        <v>315</v>
      </c>
      <c r="AM35" s="65" t="s">
        <v>280</v>
      </c>
      <c r="AN35" s="65" t="s">
        <v>302</v>
      </c>
      <c r="AO35" s="65" t="s">
        <v>279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844.86383000000001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1165.5650000000001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3549.4479999999999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3844.8337000000001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395.17667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136.23979</v>
      </c>
    </row>
    <row r="43" spans="1:68" x14ac:dyDescent="0.3">
      <c r="A43" s="70" t="s">
        <v>329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313</v>
      </c>
      <c r="B44" s="69"/>
      <c r="C44" s="69"/>
      <c r="D44" s="69"/>
      <c r="E44" s="69"/>
      <c r="F44" s="69"/>
      <c r="H44" s="69" t="s">
        <v>292</v>
      </c>
      <c r="I44" s="69"/>
      <c r="J44" s="69"/>
      <c r="K44" s="69"/>
      <c r="L44" s="69"/>
      <c r="M44" s="69"/>
      <c r="O44" s="69" t="s">
        <v>293</v>
      </c>
      <c r="P44" s="69"/>
      <c r="Q44" s="69"/>
      <c r="R44" s="69"/>
      <c r="S44" s="69"/>
      <c r="T44" s="69"/>
      <c r="V44" s="69" t="s">
        <v>294</v>
      </c>
      <c r="W44" s="69"/>
      <c r="X44" s="69"/>
      <c r="Y44" s="69"/>
      <c r="Z44" s="69"/>
      <c r="AA44" s="69"/>
      <c r="AC44" s="69" t="s">
        <v>330</v>
      </c>
      <c r="AD44" s="69"/>
      <c r="AE44" s="69"/>
      <c r="AF44" s="69"/>
      <c r="AG44" s="69"/>
      <c r="AH44" s="69"/>
      <c r="AJ44" s="69" t="s">
        <v>331</v>
      </c>
      <c r="AK44" s="69"/>
      <c r="AL44" s="69"/>
      <c r="AM44" s="69"/>
      <c r="AN44" s="69"/>
      <c r="AO44" s="69"/>
      <c r="AQ44" s="69" t="s">
        <v>332</v>
      </c>
      <c r="AR44" s="69"/>
      <c r="AS44" s="69"/>
      <c r="AT44" s="69"/>
      <c r="AU44" s="69"/>
      <c r="AV44" s="69"/>
      <c r="AX44" s="69" t="s">
        <v>295</v>
      </c>
      <c r="AY44" s="69"/>
      <c r="AZ44" s="69"/>
      <c r="BA44" s="69"/>
      <c r="BB44" s="69"/>
      <c r="BC44" s="69"/>
      <c r="BE44" s="69" t="s">
        <v>314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307</v>
      </c>
      <c r="C45" s="65" t="s">
        <v>315</v>
      </c>
      <c r="D45" s="65" t="s">
        <v>280</v>
      </c>
      <c r="E45" s="65" t="s">
        <v>302</v>
      </c>
      <c r="F45" s="65" t="s">
        <v>279</v>
      </c>
      <c r="H45" s="65"/>
      <c r="I45" s="65" t="s">
        <v>307</v>
      </c>
      <c r="J45" s="65" t="s">
        <v>315</v>
      </c>
      <c r="K45" s="65" t="s">
        <v>280</v>
      </c>
      <c r="L45" s="65" t="s">
        <v>302</v>
      </c>
      <c r="M45" s="65" t="s">
        <v>279</v>
      </c>
      <c r="O45" s="65"/>
      <c r="P45" s="65" t="s">
        <v>307</v>
      </c>
      <c r="Q45" s="65" t="s">
        <v>315</v>
      </c>
      <c r="R45" s="65" t="s">
        <v>280</v>
      </c>
      <c r="S45" s="65" t="s">
        <v>302</v>
      </c>
      <c r="T45" s="65" t="s">
        <v>279</v>
      </c>
      <c r="V45" s="65"/>
      <c r="W45" s="65" t="s">
        <v>307</v>
      </c>
      <c r="X45" s="65" t="s">
        <v>315</v>
      </c>
      <c r="Y45" s="65" t="s">
        <v>280</v>
      </c>
      <c r="Z45" s="65" t="s">
        <v>302</v>
      </c>
      <c r="AA45" s="65" t="s">
        <v>279</v>
      </c>
      <c r="AC45" s="65"/>
      <c r="AD45" s="65" t="s">
        <v>307</v>
      </c>
      <c r="AE45" s="65" t="s">
        <v>315</v>
      </c>
      <c r="AF45" s="65" t="s">
        <v>280</v>
      </c>
      <c r="AG45" s="65" t="s">
        <v>302</v>
      </c>
      <c r="AH45" s="65" t="s">
        <v>279</v>
      </c>
      <c r="AJ45" s="65"/>
      <c r="AK45" s="65" t="s">
        <v>307</v>
      </c>
      <c r="AL45" s="65" t="s">
        <v>315</v>
      </c>
      <c r="AM45" s="65" t="s">
        <v>280</v>
      </c>
      <c r="AN45" s="65" t="s">
        <v>302</v>
      </c>
      <c r="AO45" s="65" t="s">
        <v>279</v>
      </c>
      <c r="AQ45" s="65"/>
      <c r="AR45" s="65" t="s">
        <v>307</v>
      </c>
      <c r="AS45" s="65" t="s">
        <v>315</v>
      </c>
      <c r="AT45" s="65" t="s">
        <v>280</v>
      </c>
      <c r="AU45" s="65" t="s">
        <v>302</v>
      </c>
      <c r="AV45" s="65" t="s">
        <v>279</v>
      </c>
      <c r="AX45" s="65"/>
      <c r="AY45" s="65" t="s">
        <v>307</v>
      </c>
      <c r="AZ45" s="65" t="s">
        <v>315</v>
      </c>
      <c r="BA45" s="65" t="s">
        <v>280</v>
      </c>
      <c r="BB45" s="65" t="s">
        <v>302</v>
      </c>
      <c r="BC45" s="65" t="s">
        <v>279</v>
      </c>
      <c r="BE45" s="65"/>
      <c r="BF45" s="65" t="s">
        <v>307</v>
      </c>
      <c r="BG45" s="65" t="s">
        <v>315</v>
      </c>
      <c r="BH45" s="65" t="s">
        <v>280</v>
      </c>
      <c r="BI45" s="65" t="s">
        <v>302</v>
      </c>
      <c r="BJ45" s="65" t="s">
        <v>279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13.731134000000001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8.193835</v>
      </c>
      <c r="O46" s="65" t="s">
        <v>296</v>
      </c>
      <c r="P46" s="65">
        <v>600</v>
      </c>
      <c r="Q46" s="65">
        <v>800</v>
      </c>
      <c r="R46" s="65">
        <v>0</v>
      </c>
      <c r="S46" s="65">
        <v>10000</v>
      </c>
      <c r="T46" s="65">
        <v>1102.6123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5.0381827999999997E-2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2.0552446999999998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159.07083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65.106189999999998</v>
      </c>
      <c r="AX46" s="65" t="s">
        <v>316</v>
      </c>
      <c r="AY46" s="65"/>
      <c r="AZ46" s="65"/>
      <c r="BA46" s="65"/>
      <c r="BB46" s="65"/>
      <c r="BC46" s="65"/>
      <c r="BE46" s="65" t="s">
        <v>297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6" sqref="E16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276</v>
      </c>
      <c r="D2" s="61">
        <v>64</v>
      </c>
      <c r="E2" s="61">
        <v>1575.2463</v>
      </c>
      <c r="F2" s="61">
        <v>228.90526</v>
      </c>
      <c r="G2" s="61">
        <v>46.635869999999997</v>
      </c>
      <c r="H2" s="61">
        <v>27.455860000000001</v>
      </c>
      <c r="I2" s="61">
        <v>19.180012000000001</v>
      </c>
      <c r="J2" s="61">
        <v>57.828830000000004</v>
      </c>
      <c r="K2" s="61">
        <v>31.727245</v>
      </c>
      <c r="L2" s="61">
        <v>26.101585</v>
      </c>
      <c r="M2" s="61">
        <v>28.245847999999999</v>
      </c>
      <c r="N2" s="61">
        <v>2.435076</v>
      </c>
      <c r="O2" s="61">
        <v>13.188437</v>
      </c>
      <c r="P2" s="61">
        <v>1708.0429999999999</v>
      </c>
      <c r="Q2" s="61">
        <v>20.516193000000001</v>
      </c>
      <c r="R2" s="61">
        <v>651.61149999999998</v>
      </c>
      <c r="S2" s="61">
        <v>142.57333</v>
      </c>
      <c r="T2" s="61">
        <v>6108.4565000000002</v>
      </c>
      <c r="U2" s="61">
        <v>4.9440645999999999</v>
      </c>
      <c r="V2" s="61">
        <v>17.290389999999999</v>
      </c>
      <c r="W2" s="61">
        <v>408.70123000000001</v>
      </c>
      <c r="X2" s="61">
        <v>228.60951</v>
      </c>
      <c r="Y2" s="61">
        <v>1.5295681000000001</v>
      </c>
      <c r="Z2" s="61">
        <v>1.7747169</v>
      </c>
      <c r="AA2" s="61">
        <v>14.079366</v>
      </c>
      <c r="AB2" s="61">
        <v>1.6338866000000001</v>
      </c>
      <c r="AC2" s="61">
        <v>573.08014000000003</v>
      </c>
      <c r="AD2" s="61">
        <v>11.018015</v>
      </c>
      <c r="AE2" s="61">
        <v>4.8048672999999997</v>
      </c>
      <c r="AF2" s="61">
        <v>8.3747399999999992</v>
      </c>
      <c r="AG2" s="61">
        <v>844.86383000000001</v>
      </c>
      <c r="AH2" s="61">
        <v>400.75684000000001</v>
      </c>
      <c r="AI2" s="61">
        <v>444.10700000000003</v>
      </c>
      <c r="AJ2" s="61">
        <v>1165.5650000000001</v>
      </c>
      <c r="AK2" s="61">
        <v>3549.4479999999999</v>
      </c>
      <c r="AL2" s="61">
        <v>395.17667</v>
      </c>
      <c r="AM2" s="61">
        <v>3844.8337000000001</v>
      </c>
      <c r="AN2" s="61">
        <v>136.23979</v>
      </c>
      <c r="AO2" s="61">
        <v>13.731134000000001</v>
      </c>
      <c r="AP2" s="61">
        <v>11.104044999999999</v>
      </c>
      <c r="AQ2" s="61">
        <v>2.6270893000000002</v>
      </c>
      <c r="AR2" s="61">
        <v>8.193835</v>
      </c>
      <c r="AS2" s="61">
        <v>1102.6123</v>
      </c>
      <c r="AT2" s="61">
        <v>5.0381827999999997E-2</v>
      </c>
      <c r="AU2" s="61">
        <v>2.0552446999999998</v>
      </c>
      <c r="AV2" s="61">
        <v>159.07083</v>
      </c>
      <c r="AW2" s="61">
        <v>65.106189999999998</v>
      </c>
      <c r="AX2" s="61">
        <v>0.22039624999999999</v>
      </c>
      <c r="AY2" s="61">
        <v>0.73792060000000004</v>
      </c>
      <c r="AZ2" s="61">
        <v>223.20939999999999</v>
      </c>
      <c r="BA2" s="61">
        <v>31.738303999999999</v>
      </c>
      <c r="BB2" s="61">
        <v>12.323237000000001</v>
      </c>
      <c r="BC2" s="61">
        <v>10.836501999999999</v>
      </c>
      <c r="BD2" s="61">
        <v>8.5274129999999992</v>
      </c>
      <c r="BE2" s="61">
        <v>0.42928788000000001</v>
      </c>
      <c r="BF2" s="61">
        <v>1.8092007999999999</v>
      </c>
      <c r="BG2" s="61">
        <v>2.7754896000000001E-3</v>
      </c>
      <c r="BH2" s="61">
        <v>8.5116360000000002E-2</v>
      </c>
      <c r="BI2" s="61">
        <v>6.4076914999999998E-2</v>
      </c>
      <c r="BJ2" s="61">
        <v>0.19031349</v>
      </c>
      <c r="BK2" s="61">
        <v>2.1349920000000001E-4</v>
      </c>
      <c r="BL2" s="61">
        <v>0.38301089999999999</v>
      </c>
      <c r="BM2" s="61">
        <v>2.5594446999999998</v>
      </c>
      <c r="BN2" s="61">
        <v>0.62035249999999997</v>
      </c>
      <c r="BO2" s="61">
        <v>32.458984000000001</v>
      </c>
      <c r="BP2" s="61">
        <v>5.0020723</v>
      </c>
      <c r="BQ2" s="61">
        <v>11.257154999999999</v>
      </c>
      <c r="BR2" s="61">
        <v>38.052917000000001</v>
      </c>
      <c r="BS2" s="61">
        <v>15.593883999999999</v>
      </c>
      <c r="BT2" s="61">
        <v>5.4389000000000003</v>
      </c>
      <c r="BU2" s="61">
        <v>0.26011673000000002</v>
      </c>
      <c r="BV2" s="61">
        <v>1.8193775999999998E-2</v>
      </c>
      <c r="BW2" s="61">
        <v>0.4076477</v>
      </c>
      <c r="BX2" s="61">
        <v>0.66685735999999995</v>
      </c>
      <c r="BY2" s="61">
        <v>9.9226599999999998E-2</v>
      </c>
      <c r="BZ2" s="61">
        <v>1.4275576999999999E-3</v>
      </c>
      <c r="CA2" s="61">
        <v>0.60305136000000004</v>
      </c>
      <c r="CB2" s="61">
        <v>8.6564610000000007E-3</v>
      </c>
      <c r="CC2" s="61">
        <v>0.11106605999999999</v>
      </c>
      <c r="CD2" s="61">
        <v>0.83571240000000002</v>
      </c>
      <c r="CE2" s="61">
        <v>5.5919903999999999E-2</v>
      </c>
      <c r="CF2" s="61">
        <v>0.15127621999999999</v>
      </c>
      <c r="CG2" s="61">
        <v>9.9000000000000005E-7</v>
      </c>
      <c r="CH2" s="61">
        <v>1.8799633E-2</v>
      </c>
      <c r="CI2" s="61">
        <v>2.5328759999999999E-3</v>
      </c>
      <c r="CJ2" s="61">
        <v>1.9956905</v>
      </c>
      <c r="CK2" s="61">
        <v>5.3009190000000003E-3</v>
      </c>
      <c r="CL2" s="61">
        <v>2.1150669999999998</v>
      </c>
      <c r="CM2" s="61">
        <v>1.8874204000000001</v>
      </c>
      <c r="CN2" s="61">
        <v>1468.2520999999999</v>
      </c>
      <c r="CO2" s="61">
        <v>2623.1179999999999</v>
      </c>
      <c r="CP2" s="61">
        <v>1611.6428000000001</v>
      </c>
      <c r="CQ2" s="61">
        <v>624.07117000000005</v>
      </c>
      <c r="CR2" s="61">
        <v>226.27146999999999</v>
      </c>
      <c r="CS2" s="61">
        <v>386.14395000000002</v>
      </c>
      <c r="CT2" s="61">
        <v>1415.2059999999999</v>
      </c>
      <c r="CU2" s="61">
        <v>1029.5227</v>
      </c>
      <c r="CV2" s="61">
        <v>1242.0772999999999</v>
      </c>
      <c r="CW2" s="61">
        <v>1137.2823000000001</v>
      </c>
      <c r="CX2" s="61">
        <v>309.35320000000002</v>
      </c>
      <c r="CY2" s="61">
        <v>1793.8904</v>
      </c>
      <c r="CZ2" s="61">
        <v>1122.884</v>
      </c>
      <c r="DA2" s="61">
        <v>1894.598</v>
      </c>
      <c r="DB2" s="61">
        <v>1748.9355</v>
      </c>
      <c r="DC2" s="61">
        <v>2882.2919999999999</v>
      </c>
      <c r="DD2" s="61">
        <v>5092.6454999999996</v>
      </c>
      <c r="DE2" s="61">
        <v>927.46312999999998</v>
      </c>
      <c r="DF2" s="61">
        <v>2471.7302</v>
      </c>
      <c r="DG2" s="61">
        <v>1190.5231000000001</v>
      </c>
      <c r="DH2" s="61">
        <v>63.029254999999999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31.738303999999999</v>
      </c>
      <c r="B6">
        <f>BB2</f>
        <v>12.323237000000001</v>
      </c>
      <c r="C6">
        <f>BC2</f>
        <v>10.836501999999999</v>
      </c>
      <c r="D6">
        <f>BD2</f>
        <v>8.5274129999999992</v>
      </c>
    </row>
    <row r="7" spans="1:113" x14ac:dyDescent="0.3">
      <c r="B7">
        <f>ROUND(B6/MAX($B$6,$C$6,$D$6),1)</f>
        <v>1</v>
      </c>
      <c r="C7">
        <f>ROUND(C6/MAX($B$6,$C$6,$D$6),1)</f>
        <v>0.9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21087</v>
      </c>
      <c r="C2" s="56">
        <f ca="1">YEAR(TODAY())-YEAR(B2)+IF(TODAY()&gt;=DATE(YEAR(TODAY()),MONTH(B2),DAY(B2)),0,-1)</f>
        <v>64</v>
      </c>
      <c r="E2" s="52">
        <v>166.2</v>
      </c>
      <c r="F2" s="53" t="s">
        <v>275</v>
      </c>
      <c r="G2" s="52">
        <v>69.7</v>
      </c>
      <c r="H2" s="51" t="s">
        <v>40</v>
      </c>
      <c r="I2" s="72">
        <f>ROUND(G3/E3^2,1)</f>
        <v>25.2</v>
      </c>
    </row>
    <row r="3" spans="1:9" x14ac:dyDescent="0.3">
      <c r="E3" s="51">
        <f>E2/100</f>
        <v>1.6619999999999999</v>
      </c>
      <c r="F3" s="51" t="s">
        <v>39</v>
      </c>
      <c r="G3" s="51">
        <f>G2</f>
        <v>69.7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44484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정형윤, ID : H1900930)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10월 15일 13:35:24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0" sqref="Z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44484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64</v>
      </c>
      <c r="G12" s="137"/>
      <c r="H12" s="137"/>
      <c r="I12" s="137"/>
      <c r="K12" s="128">
        <f>'개인정보 및 신체계측 입력'!E2</f>
        <v>166.2</v>
      </c>
      <c r="L12" s="129"/>
      <c r="M12" s="122">
        <f>'개인정보 및 신체계측 입력'!G2</f>
        <v>69.7</v>
      </c>
      <c r="N12" s="123"/>
      <c r="O12" s="118" t="s">
        <v>270</v>
      </c>
      <c r="P12" s="112"/>
      <c r="Q12" s="115">
        <f>'개인정보 및 신체계측 입력'!I2</f>
        <v>25.2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정형윤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68.664000000000001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13.989000000000001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17.347000000000001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0.7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9.4</v>
      </c>
      <c r="L72" s="36" t="s">
        <v>52</v>
      </c>
      <c r="M72" s="36">
        <f>ROUND('DRIs DATA'!K8,1)</f>
        <v>4.3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86.88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144.09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228.61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108.93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105.61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236.63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137.31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2021-10-15T04:40:55Z</dcterms:modified>
</cp:coreProperties>
</file>