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06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<sst xmlns="http://schemas.openxmlformats.org/spreadsheetml/2006/main" count="692" uniqueCount="340">
  <si>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</si>
  <si>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</si>
  <si>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</si>
  <si>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</si>
  <si>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</si>
  <si>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</si>
  <si>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</si>
  <si>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</si>
  <si>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</si>
  <si>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</si>
  <si>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</si>
  <si>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</si>
  <si>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</si>
  <si>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</si>
  <si>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</si>
  <si>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</si>
  <si>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</si>
  <si>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</si>
  <si>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</si>
  <si>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</si>
  <si>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</si>
  <si>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</si>
  <si>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</si>
  <si>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</si>
  <si>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</si>
  <si>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</si>
  <si>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</si>
  <si>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</si>
  <si>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</si>
  <si>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</si>
  <si>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</si>
  <si>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</si>
  <si>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</si>
  <si>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</si>
  <si>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</si>
  <si>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</si>
  <si>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</si>
  <si>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</si>
  <si>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</si>
  <si>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</si>
  <si>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</si>
  <si>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</si>
  <si>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</si>
  <si>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</si>
  <si>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</si>
  <si>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</si>
  <si>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</si>
  <si>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</si>
  <si>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</si>
  <si>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</si>
  <si>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</si>
  <si>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</si>
  <si>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</si>
  <si>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</si>
  <si>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</si>
  <si>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</si>
  <si>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</si>
  <si>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</si>
  <si>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</si>
  <si>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</si>
  <si>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</si>
  <si>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</si>
  <si>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</si>
  <si>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</si>
  <si>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</si>
  <si>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</si>
  <si>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</si>
  <si>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</si>
  <si>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</si>
  <si>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</si>
  <si>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</si>
  <si>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</si>
  <si>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</si>
  <si>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</si>
  <si>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</si>
  <si>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</si>
  <si>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</si>
  <si>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</si>
  <si>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</si>
  <si>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</si>
  <si>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</si>
  <si>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</si>
  <si>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</si>
  <si>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</si>
  <si>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</si>
  <si>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</si>
  <si>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</si>
  <si>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</si>
  <si>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</si>
  <si>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</si>
  <si>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</si>
  <si>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</si>
  <si>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</si>
  <si>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</si>
  <si>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</si>
  <si>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</si>
  <si>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</si>
  <si>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</si>
  <si>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</si>
  <si>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</si>
  <si>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</si>
  <si>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</si>
  <si>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</si>
  <si>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</si>
  <si>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</si>
  <si>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</si>
  <si>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</si>
  <si>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</si>
  <si>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</si>
  <si>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</si>
  <si>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</si>
  <si>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</si>
  <si>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</si>
  <si>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</si>
  <si>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</si>
  <si>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</si>
  <si>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</si>
  <si>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</si>
  <si>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</si>
  <si>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</si>
  <si>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</si>
  <si>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</si>
  <si>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</si>
  <si>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</si>
  <si>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</si>
  <si>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</si>
  <si>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</si>
  <si>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</si>
  <si>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</si>
  <si>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</si>
  <si>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</si>
  <si>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</si>
  <si>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</si>
  <si>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</si>
  <si>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</si>
  <si>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</si>
  <si>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</si>
  <si>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</si>
  <si>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</si>
  <si>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</si>
  <si>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</si>
  <si>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</si>
  <si>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</si>
  <si>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</si>
  <si>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</si>
  <si>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</si>
  <si>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</si>
  <si>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</si>
  <si>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</si>
  <si>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</si>
  <si>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</si>
  <si>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</si>
  <si>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</si>
  <si>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</si>
  <si>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</si>
  <si>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</si>
  <si>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</si>
  <si>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</si>
  <si>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</si>
  <si>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</si>
  <si>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</si>
  <si>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</si>
  <si>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</si>
  <si>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</si>
  <si>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</si>
  <si>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</si>
  <si>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</si>
  <si>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</si>
  <si>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</si>
  <si>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</si>
  <si>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</si>
  <si>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</si>
  <si>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</si>
  <si>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</si>
  <si>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</si>
  <si>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</si>
  <si>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</si>
  <si>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</si>
  <si>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</si>
  <si>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</si>
  <si>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</si>
  <si>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</si>
  <si>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</si>
  <si>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</si>
  <si>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</si>
  <si>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</si>
  <si>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</si>
  <si>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</si>
  <si>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</si>
  <si>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</si>
  <si>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</si>
  <si>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</si>
  <si>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</si>
  <si>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</si>
  <si>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</si>
  <si>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</si>
  <si>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</si>
  <si>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</si>
  <si>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</si>
  <si>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</si>
  <si>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</si>
  <si>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</si>
  <si>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</si>
  <si>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</si>
  <si>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</si>
  <si>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</si>
  <si>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</si>
  <si>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</si>
  <si>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</si>
  <si>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</si>
  <si>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</si>
  <si>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</si>
  <si>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</si>
  <si>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</si>
  <si>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</si>
  <si>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</si>
  <si>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</si>
  <si>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</si>
  <si>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</si>
  <si>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</si>
  <si>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</si>
  <si>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</si>
  <si>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</si>
  <si>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</si>
  <si>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</si>
  <si>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</si>
  <si>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</si>
  <si>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</si>
  <si>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</si>
  <si>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</si>
  <si>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</si>
  <si>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</si>
  <si>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</si>
  <si>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</si>
  <si>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</si>
  <si>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</si>
  <si>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</si>
  <si>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</si>
  <si>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</si>
  <si>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</si>
  <si>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</si>
  <si>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</si>
  <si>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</si>
  <si>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</si>
  <si>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</si>
  <si>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</si>
  <si>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</si>
  <si>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</si>
  <si>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</si>
  <si>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</si>
  <si>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</si>
  <si>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</si>
  <si>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</si>
  <si>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</si>
  <si>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</si>
  <si>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</si>
  <si>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</si>
  <si>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</si>
  <si>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</si>
  <si>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</si>
  <si>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</si>
  <si>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</si>
  <si>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</si>
  <si>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</si>
  <si>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</si>
  <si>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</si>
  <si>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</si>
  <si>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</si>
  <si>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</si>
  <si>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</si>
  <si>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</si>
  <si>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</si>
  <si>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</si>
  <si>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</si>
  <si>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</si>
  <si>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</si>
  <si>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정보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</si>
  <si>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</si>
  <si>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</si>
  <si>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</si>
  <si>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</si>
  <si>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</si>
  <si>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식이섬유</t>
    <phoneticPr fontId="1" type="noConversion"/>
  </si>
  <si>
    <t>필요추정량</t>
    <phoneticPr fontId="1" type="noConversion"/>
  </si>
  <si>
    <t>섭취량</t>
    <phoneticPr fontId="1" type="noConversion"/>
  </si>
  <si>
    <t>탄수화물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</si>
  <si>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</si>
  <si>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</si>
  <si>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</si>
  <si>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</si>
  <si>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</si>
  <si>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</si>
  <si>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</si>
  <si>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</si>
  <si>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</si>
  <si>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</si>
  <si>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</si>
  <si>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</si>
  <si>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</si>
  <si>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</si>
  <si>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</si>
  <si>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</si>
  <si>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</si>
  <si>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</si>
  <si>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</si>
  <si>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</si>
  <si>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</si>
  <si>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</si>
  <si>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</si>
  <si>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</si>
  <si>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</si>
  <si>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</si>
  <si>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</si>
  <si>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</si>
  <si>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</si>
  <si>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</si>
  <si>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</si>
  <si>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</si>
  <si>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</si>
  <si>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</si>
  <si>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</si>
  <si>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</si>
  <si>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</si>
  <si>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</si>
  <si>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</si>
  <si>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</si>
  <si>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</si>
  <si>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</si>
  <si>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</si>
  <si>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</si>
  <si>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</si>
  <si>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</si>
  <si>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</si>
  <si>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</si>
  <si>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</si>
  <si>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F</t>
  </si>
  <si>
    <t>(설문지 : FFQ 95문항 설문지, 사용자 : 최희정, ID : H1900937)</t>
  </si>
  <si>
    <t>2021년 10월 20일 15:45:05</t>
  </si>
  <si>
    <t>H1900937</t>
  </si>
  <si>
    <t>최희정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</si>
</sst>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80.362449999999995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0382832"/>
        <c:axId val="520383224"/>
      </c:barChart>
      <c:catAx>
        <c:axId val="520382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0383224"/>
        <c:crosses val="autoZero"/>
        <c:auto val="1"/>
        <c:lblAlgn val="ctr"/>
        <c:lblOffset val="100"/>
        <c:noMultiLvlLbl val="0"/>
      </c:catAx>
      <c:valAx>
        <c:axId val="5203832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0382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42.364142999999999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33824"/>
        <c:axId val="622336176"/>
      </c:barChart>
      <c:catAx>
        <c:axId val="622333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36176"/>
        <c:crosses val="autoZero"/>
        <c:auto val="1"/>
        <c:lblAlgn val="ctr"/>
        <c:lblOffset val="100"/>
        <c:noMultiLvlLbl val="0"/>
      </c:catAx>
      <c:valAx>
        <c:axId val="6223361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3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3.3985280000000002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35000"/>
        <c:axId val="622334216"/>
      </c:barChart>
      <c:catAx>
        <c:axId val="622335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34216"/>
        <c:crosses val="autoZero"/>
        <c:auto val="1"/>
        <c:lblAlgn val="ctr"/>
        <c:lblOffset val="100"/>
        <c:noMultiLvlLbl val="0"/>
      </c:catAx>
      <c:valAx>
        <c:axId val="622334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35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426.57279999999997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35392"/>
        <c:axId val="622335784"/>
      </c:barChart>
      <c:catAx>
        <c:axId val="622335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35784"/>
        <c:crosses val="autoZero"/>
        <c:auto val="1"/>
        <c:lblAlgn val="ctr"/>
        <c:lblOffset val="100"/>
        <c:noMultiLvlLbl val="0"/>
      </c:catAx>
      <c:valAx>
        <c:axId val="6223357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35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1.9053899000000001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5984"/>
        <c:axId val="622325592"/>
      </c:barChart>
      <c:catAx>
        <c:axId val="622325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25592"/>
        <c:crosses val="autoZero"/>
        <c:auto val="1"/>
        <c:lblAlgn val="ctr"/>
        <c:lblOffset val="100"/>
        <c:noMultiLvlLbl val="0"/>
      </c:catAx>
      <c:valAx>
        <c:axId val="6223255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5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23.148146000000001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4416"/>
        <c:axId val="622332648"/>
      </c:barChart>
      <c:catAx>
        <c:axId val="622324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32648"/>
        <c:crosses val="autoZero"/>
        <c:auto val="1"/>
        <c:lblAlgn val="ctr"/>
        <c:lblOffset val="100"/>
        <c:noMultiLvlLbl val="0"/>
      </c:catAx>
      <c:valAx>
        <c:axId val="6223326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4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2.3662793999999998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4808"/>
        <c:axId val="622330688"/>
      </c:barChart>
      <c:catAx>
        <c:axId val="622324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30688"/>
        <c:crosses val="autoZero"/>
        <c:auto val="1"/>
        <c:lblAlgn val="ctr"/>
        <c:lblOffset val="100"/>
        <c:noMultiLvlLbl val="0"/>
      </c:catAx>
      <c:valAx>
        <c:axId val="622330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4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948.11839999999995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5200"/>
        <c:axId val="622333432"/>
      </c:barChart>
      <c:catAx>
        <c:axId val="622325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33432"/>
        <c:crosses val="autoZero"/>
        <c:auto val="1"/>
        <c:lblAlgn val="ctr"/>
        <c:lblOffset val="100"/>
        <c:noMultiLvlLbl val="0"/>
      </c:catAx>
      <c:valAx>
        <c:axId val="622333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10.141083999999999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2456"/>
        <c:axId val="622323632"/>
      </c:barChart>
      <c:catAx>
        <c:axId val="622322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23632"/>
        <c:crosses val="autoZero"/>
        <c:auto val="1"/>
        <c:lblAlgn val="ctr"/>
        <c:lblOffset val="100"/>
        <c:noMultiLvlLbl val="0"/>
      </c:catAx>
      <c:valAx>
        <c:axId val="6223236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2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3.3184776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3240"/>
        <c:axId val="622324024"/>
      </c:barChart>
      <c:catAx>
        <c:axId val="622323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24024"/>
        <c:crosses val="autoZero"/>
        <c:auto val="1"/>
        <c:lblAlgn val="ctr"/>
        <c:lblOffset val="100"/>
        <c:noMultiLvlLbl val="0"/>
      </c:catAx>
      <c:valAx>
        <c:axId val="622324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3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1.0974543999999999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7160"/>
        <c:axId val="622327552"/>
      </c:barChart>
      <c:catAx>
        <c:axId val="622327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27552"/>
        <c:crosses val="autoZero"/>
        <c:auto val="1"/>
        <c:lblAlgn val="ctr"/>
        <c:lblOffset val="100"/>
        <c:noMultiLvlLbl val="0"/>
      </c:catAx>
      <c:valAx>
        <c:axId val="6223275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7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1527.5477000000001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1672"/>
        <c:axId val="622328336"/>
      </c:barChart>
      <c:catAx>
        <c:axId val="622321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28336"/>
        <c:crosses val="autoZero"/>
        <c:auto val="1"/>
        <c:lblAlgn val="ctr"/>
        <c:lblOffset val="100"/>
        <c:noMultiLvlLbl val="0"/>
      </c:catAx>
      <c:valAx>
        <c:axId val="622328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1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5451.9525999999996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9120"/>
        <c:axId val="622329904"/>
      </c:barChart>
      <c:catAx>
        <c:axId val="62232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29904"/>
        <c:crosses val="autoZero"/>
        <c:auto val="1"/>
        <c:lblAlgn val="ctr"/>
        <c:lblOffset val="100"/>
        <c:noMultiLvlLbl val="0"/>
      </c:catAx>
      <c:valAx>
        <c:axId val="62232990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237.98642000000001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31472"/>
        <c:axId val="622331864"/>
      </c:barChart>
      <c:catAx>
        <c:axId val="622331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2331864"/>
        <c:crosses val="autoZero"/>
        <c:auto val="1"/>
        <c:lblAlgn val="ctr"/>
        <c:lblOffset val="100"/>
        <c:noMultiLvlLbl val="0"/>
      </c:catAx>
      <c:valAx>
        <c:axId val="6223318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31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209.50244000000001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2322848"/>
        <c:axId val="623035928"/>
      </c:barChart>
      <c:catAx>
        <c:axId val="622322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35928"/>
        <c:crosses val="autoZero"/>
        <c:auto val="1"/>
        <c:lblAlgn val="ctr"/>
        <c:lblOffset val="100"/>
        <c:noMultiLvlLbl val="0"/>
      </c:catAx>
      <c:valAx>
        <c:axId val="623035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2322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14.010745999999999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32792"/>
        <c:axId val="623028088"/>
      </c:barChart>
      <c:catAx>
        <c:axId val="623032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28088"/>
        <c:crosses val="autoZero"/>
        <c:auto val="1"/>
        <c:lblAlgn val="ctr"/>
        <c:lblOffset val="100"/>
        <c:noMultiLvlLbl val="0"/>
      </c:catAx>
      <c:valAx>
        <c:axId val="6230280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32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1296.5449000000001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28480"/>
        <c:axId val="623032400"/>
      </c:barChart>
      <c:catAx>
        <c:axId val="623028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32400"/>
        <c:crosses val="autoZero"/>
        <c:auto val="1"/>
        <c:lblAlgn val="ctr"/>
        <c:lblOffset val="100"/>
        <c:noMultiLvlLbl val="0"/>
      </c:catAx>
      <c:valAx>
        <c:axId val="62303240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28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0.16172463000000001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30832"/>
        <c:axId val="623029264"/>
      </c:barChart>
      <c:catAx>
        <c:axId val="623030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29264"/>
        <c:crosses val="autoZero"/>
        <c:auto val="1"/>
        <c:lblAlgn val="ctr"/>
        <c:lblOffset val="100"/>
        <c:noMultiLvlLbl val="0"/>
      </c:catAx>
      <c:valAx>
        <c:axId val="6230292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30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5.0604170000000002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36712"/>
        <c:axId val="623033968"/>
      </c:barChart>
      <c:catAx>
        <c:axId val="623036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33968"/>
        <c:crosses val="autoZero"/>
        <c:auto val="1"/>
        <c:lblAlgn val="ctr"/>
        <c:lblOffset val="100"/>
        <c:noMultiLvlLbl val="0"/>
      </c:catAx>
      <c:valAx>
        <c:axId val="6230339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36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278.39233000000002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26912"/>
        <c:axId val="623034360"/>
      </c:barChart>
      <c:catAx>
        <c:axId val="623026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34360"/>
        <c:crosses val="autoZero"/>
        <c:auto val="1"/>
        <c:lblAlgn val="ctr"/>
        <c:lblOffset val="100"/>
        <c:noMultiLvlLbl val="0"/>
      </c:catAx>
      <c:valAx>
        <c:axId val="623034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26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85.178894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37496"/>
        <c:axId val="623038280"/>
      </c:barChart>
      <c:catAx>
        <c:axId val="623037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38280"/>
        <c:crosses val="autoZero"/>
        <c:auto val="1"/>
        <c:lblAlgn val="ctr"/>
        <c:lblOffset val="100"/>
        <c:noMultiLvlLbl val="0"/>
      </c:catAx>
      <c:valAx>
        <c:axId val="623038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37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11.557</c:v>
                </c:pt>
                <c:pt idx="1">
                  <c:v>9.2279999999999998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623026520"/>
        <c:axId val="623032008"/>
      </c:barChart>
      <c:catAx>
        <c:axId val="623026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32008"/>
        <c:crosses val="autoZero"/>
        <c:auto val="1"/>
        <c:lblAlgn val="ctr"/>
        <c:lblOffset val="100"/>
        <c:noMultiLvlLbl val="0"/>
      </c:catAx>
      <c:valAx>
        <c:axId val="6230320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26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12.103040999999999</c:v>
                </c:pt>
                <c:pt idx="1">
                  <c:v>13.56094</c:v>
                </c:pt>
                <c:pt idx="2">
                  <c:v>13.699004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951.10919999999999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35536"/>
        <c:axId val="623026128"/>
      </c:barChart>
      <c:catAx>
        <c:axId val="62303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26128"/>
        <c:crosses val="autoZero"/>
        <c:auto val="1"/>
        <c:lblAlgn val="ctr"/>
        <c:lblOffset val="100"/>
        <c:noMultiLvlLbl val="0"/>
      </c:catAx>
      <c:valAx>
        <c:axId val="6230261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35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26.403168000000001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27304"/>
        <c:axId val="623031224"/>
      </c:barChart>
      <c:catAx>
        <c:axId val="623027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31224"/>
        <c:crosses val="autoZero"/>
        <c:auto val="1"/>
        <c:lblAlgn val="ctr"/>
        <c:lblOffset val="100"/>
        <c:noMultiLvlLbl val="0"/>
      </c:catAx>
      <c:valAx>
        <c:axId val="6230312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27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74.998999999999995</c:v>
                </c:pt>
                <c:pt idx="1">
                  <c:v>9.5069999999999997</c:v>
                </c:pt>
                <c:pt idx="2">
                  <c:v>15.494999999999999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623036320"/>
        <c:axId val="623027696"/>
      </c:barChart>
      <c:catAx>
        <c:axId val="623036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27696"/>
        <c:crosses val="autoZero"/>
        <c:auto val="1"/>
        <c:lblAlgn val="ctr"/>
        <c:lblOffset val="100"/>
        <c:noMultiLvlLbl val="0"/>
      </c:catAx>
      <c:valAx>
        <c:axId val="6230276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36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2432.5916000000002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41024"/>
        <c:axId val="623039456"/>
      </c:barChart>
      <c:catAx>
        <c:axId val="623041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39456"/>
        <c:crosses val="autoZero"/>
        <c:auto val="1"/>
        <c:lblAlgn val="ctr"/>
        <c:lblOffset val="100"/>
        <c:noMultiLvlLbl val="0"/>
      </c:catAx>
      <c:valAx>
        <c:axId val="6230394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41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188.26227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39848"/>
        <c:axId val="623040632"/>
      </c:barChart>
      <c:catAx>
        <c:axId val="623039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40632"/>
        <c:crosses val="autoZero"/>
        <c:auto val="1"/>
        <c:lblAlgn val="ctr"/>
        <c:lblOffset val="100"/>
        <c:noMultiLvlLbl val="0"/>
      </c:catAx>
      <c:valAx>
        <c:axId val="6230406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39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774.77673000000004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3041808"/>
        <c:axId val="623038672"/>
      </c:barChart>
      <c:catAx>
        <c:axId val="623041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3038672"/>
        <c:crosses val="autoZero"/>
        <c:auto val="1"/>
        <c:lblAlgn val="ctr"/>
        <c:lblOffset val="100"/>
        <c:noMultiLvlLbl val="0"/>
      </c:catAx>
      <c:valAx>
        <c:axId val="623038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3041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9677.19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4264840"/>
        <c:axId val="624270328"/>
      </c:barChart>
      <c:catAx>
        <c:axId val="624264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4270328"/>
        <c:crosses val="autoZero"/>
        <c:auto val="1"/>
        <c:lblAlgn val="ctr"/>
        <c:lblOffset val="100"/>
        <c:noMultiLvlLbl val="0"/>
      </c:catAx>
      <c:valAx>
        <c:axId val="624270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4264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25.263344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4275032"/>
        <c:axId val="624269544"/>
      </c:barChart>
      <c:catAx>
        <c:axId val="624275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4269544"/>
        <c:crosses val="autoZero"/>
        <c:auto val="1"/>
        <c:lblAlgn val="ctr"/>
        <c:lblOffset val="100"/>
        <c:noMultiLvlLbl val="0"/>
      </c:catAx>
      <c:valAx>
        <c:axId val="6242695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4275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2.3662793999999998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4274248"/>
        <c:axId val="624273072"/>
      </c:barChart>
      <c:catAx>
        <c:axId val="624274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4273072"/>
        <c:crosses val="autoZero"/>
        <c:auto val="1"/>
        <c:lblAlgn val="ctr"/>
        <c:lblOffset val="100"/>
        <c:noMultiLvlLbl val="0"/>
      </c:catAx>
      <c:valAx>
        <c:axId val="6242730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4274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H56" sqref="H56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최희정, ID : H1900937)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10월 20일 15:45:05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1" t="s">
        <v>196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9" t="s">
        <v>55</v>
      </c>
      <c r="B4" s="69"/>
      <c r="C4" s="69"/>
      <c r="D4" s="46"/>
      <c r="E4" s="66" t="s">
        <v>197</v>
      </c>
      <c r="F4" s="67"/>
      <c r="G4" s="67"/>
      <c r="H4" s="68"/>
      <c r="I4" s="46"/>
      <c r="J4" s="66" t="s">
        <v>198</v>
      </c>
      <c r="K4" s="67"/>
      <c r="L4" s="68"/>
      <c r="M4" s="46"/>
      <c r="N4" s="69" t="s">
        <v>199</v>
      </c>
      <c r="O4" s="69"/>
      <c r="P4" s="69"/>
      <c r="Q4" s="69"/>
      <c r="R4" s="69"/>
      <c r="S4" s="69"/>
      <c r="T4" s="46"/>
      <c r="U4" s="69" t="s">
        <v>200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201</v>
      </c>
      <c r="C5" s="59" t="s">
        <v>202</v>
      </c>
      <c r="D5" s="46"/>
      <c r="E5" s="59"/>
      <c r="F5" s="59" t="s">
        <v>203</v>
      </c>
      <c r="G5" s="59" t="s">
        <v>204</v>
      </c>
      <c r="H5" s="59" t="s">
        <v>199</v>
      </c>
      <c r="I5" s="46"/>
      <c r="J5" s="59"/>
      <c r="K5" s="59" t="s">
        <v>205</v>
      </c>
      <c r="L5" s="59" t="s">
        <v>206</v>
      </c>
      <c r="M5" s="46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46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55</v>
      </c>
      <c r="B6" s="59">
        <f>'DRIs DATA 입력'!B6</f>
        <v>1800</v>
      </c>
      <c r="C6" s="59">
        <f>'DRIs DATA 입력'!C6</f>
        <v>2432.5916000000002</v>
      </c>
      <c r="D6" s="46"/>
      <c r="E6" s="59" t="s">
        <v>214</v>
      </c>
      <c r="F6" s="59">
        <v>65</v>
      </c>
      <c r="G6" s="59">
        <v>30</v>
      </c>
      <c r="H6" s="59">
        <v>20</v>
      </c>
      <c r="I6" s="46"/>
      <c r="J6" s="59" t="s">
        <v>211</v>
      </c>
      <c r="K6" s="59">
        <v>0.1</v>
      </c>
      <c r="L6" s="59">
        <v>4</v>
      </c>
      <c r="M6" s="46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80.362449999999995</v>
      </c>
      <c r="T6" s="46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42.364142999999999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271</v>
      </c>
      <c r="F7" s="59">
        <v>60</v>
      </c>
      <c r="G7" s="59">
        <v>27</v>
      </c>
      <c r="H7" s="59">
        <v>13</v>
      </c>
      <c r="I7" s="46"/>
      <c r="J7" s="59" t="s">
        <v>271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215</v>
      </c>
      <c r="F8" s="59">
        <f>'DRIs DATA 입력'!F8</f>
        <v>74.998999999999995</v>
      </c>
      <c r="G8" s="59">
        <f>'DRIs DATA 입력'!G8</f>
        <v>9.5069999999999997</v>
      </c>
      <c r="H8" s="59">
        <f>'DRIs DATA 입력'!H8</f>
        <v>15.494999999999999</v>
      </c>
      <c r="I8" s="46"/>
      <c r="J8" s="59" t="s">
        <v>215</v>
      </c>
      <c r="K8" s="59">
        <f>'DRIs DATA 입력'!K8</f>
        <v>11.557</v>
      </c>
      <c r="L8" s="59">
        <f>'DRIs DATA 입력'!L8</f>
        <v>9.2279999999999998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0" t="s">
        <v>216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9" t="s">
        <v>217</v>
      </c>
      <c r="B14" s="69"/>
      <c r="C14" s="69"/>
      <c r="D14" s="69"/>
      <c r="E14" s="69"/>
      <c r="F14" s="69"/>
      <c r="G14" s="46"/>
      <c r="H14" s="69" t="s">
        <v>218</v>
      </c>
      <c r="I14" s="69"/>
      <c r="J14" s="69"/>
      <c r="K14" s="69"/>
      <c r="L14" s="69"/>
      <c r="M14" s="69"/>
      <c r="N14" s="46"/>
      <c r="O14" s="69" t="s">
        <v>219</v>
      </c>
      <c r="P14" s="69"/>
      <c r="Q14" s="69"/>
      <c r="R14" s="69"/>
      <c r="S14" s="69"/>
      <c r="T14" s="69"/>
      <c r="U14" s="46"/>
      <c r="V14" s="69" t="s">
        <v>220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46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46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46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951.10919999999999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26.403168000000001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3.3985280000000002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426.57279999999997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0" t="s">
        <v>222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223</v>
      </c>
      <c r="B24" s="69"/>
      <c r="C24" s="69"/>
      <c r="D24" s="69"/>
      <c r="E24" s="69"/>
      <c r="F24" s="69"/>
      <c r="G24" s="46"/>
      <c r="H24" s="69" t="s">
        <v>224</v>
      </c>
      <c r="I24" s="69"/>
      <c r="J24" s="69"/>
      <c r="K24" s="69"/>
      <c r="L24" s="69"/>
      <c r="M24" s="69"/>
      <c r="N24" s="46"/>
      <c r="O24" s="69" t="s">
        <v>225</v>
      </c>
      <c r="P24" s="69"/>
      <c r="Q24" s="69"/>
      <c r="R24" s="69"/>
      <c r="S24" s="69"/>
      <c r="T24" s="69"/>
      <c r="U24" s="46"/>
      <c r="V24" s="69" t="s">
        <v>226</v>
      </c>
      <c r="W24" s="69"/>
      <c r="X24" s="69"/>
      <c r="Y24" s="69"/>
      <c r="Z24" s="69"/>
      <c r="AA24" s="69"/>
      <c r="AB24" s="46"/>
      <c r="AC24" s="69" t="s">
        <v>227</v>
      </c>
      <c r="AD24" s="69"/>
      <c r="AE24" s="69"/>
      <c r="AF24" s="69"/>
      <c r="AG24" s="69"/>
      <c r="AH24" s="69"/>
      <c r="AI24" s="46"/>
      <c r="AJ24" s="69" t="s">
        <v>228</v>
      </c>
      <c r="AK24" s="69"/>
      <c r="AL24" s="69"/>
      <c r="AM24" s="69"/>
      <c r="AN24" s="69"/>
      <c r="AO24" s="69"/>
      <c r="AP24" s="46"/>
      <c r="AQ24" s="69" t="s">
        <v>229</v>
      </c>
      <c r="AR24" s="69"/>
      <c r="AS24" s="69"/>
      <c r="AT24" s="69"/>
      <c r="AU24" s="69"/>
      <c r="AV24" s="69"/>
      <c r="AW24" s="46"/>
      <c r="AX24" s="69" t="s">
        <v>230</v>
      </c>
      <c r="AY24" s="69"/>
      <c r="AZ24" s="69"/>
      <c r="BA24" s="69"/>
      <c r="BB24" s="69"/>
      <c r="BC24" s="69"/>
      <c r="BD24" s="46"/>
      <c r="BE24" s="69" t="s">
        <v>231</v>
      </c>
      <c r="BF24" s="69"/>
      <c r="BG24" s="69"/>
      <c r="BH24" s="69"/>
      <c r="BI24" s="69"/>
      <c r="BJ24" s="69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46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46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46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46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46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46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46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46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188.26227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2.5235674000000001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1.9053899000000001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23.148146000000001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2.3662793999999998</v>
      </c>
      <c r="AI26" s="46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948.11839999999995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10.141083999999999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3.3184776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1.0974543999999999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0" t="s">
        <v>233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9" t="s">
        <v>234</v>
      </c>
      <c r="B34" s="69"/>
      <c r="C34" s="69"/>
      <c r="D34" s="69"/>
      <c r="E34" s="69"/>
      <c r="F34" s="69"/>
      <c r="G34" s="46"/>
      <c r="H34" s="69" t="s">
        <v>235</v>
      </c>
      <c r="I34" s="69"/>
      <c r="J34" s="69"/>
      <c r="K34" s="69"/>
      <c r="L34" s="69"/>
      <c r="M34" s="69"/>
      <c r="N34" s="46"/>
      <c r="O34" s="69" t="s">
        <v>236</v>
      </c>
      <c r="P34" s="69"/>
      <c r="Q34" s="69"/>
      <c r="R34" s="69"/>
      <c r="S34" s="69"/>
      <c r="T34" s="69"/>
      <c r="U34" s="46"/>
      <c r="V34" s="69" t="s">
        <v>237</v>
      </c>
      <c r="W34" s="69"/>
      <c r="X34" s="69"/>
      <c r="Y34" s="69"/>
      <c r="Z34" s="69"/>
      <c r="AA34" s="69"/>
      <c r="AB34" s="46"/>
      <c r="AC34" s="69" t="s">
        <v>238</v>
      </c>
      <c r="AD34" s="69"/>
      <c r="AE34" s="69"/>
      <c r="AF34" s="69"/>
      <c r="AG34" s="69"/>
      <c r="AH34" s="69"/>
      <c r="AI34" s="46"/>
      <c r="AJ34" s="69" t="s">
        <v>239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46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46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46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46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46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774.77673000000004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1527.5477000000001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9677.19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5451.9525999999996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237.98642000000001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209.50244000000001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0" t="s">
        <v>240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3">
      <c r="A44" s="69" t="s">
        <v>241</v>
      </c>
      <c r="B44" s="69"/>
      <c r="C44" s="69"/>
      <c r="D44" s="69"/>
      <c r="E44" s="69"/>
      <c r="F44" s="69"/>
      <c r="G44" s="46"/>
      <c r="H44" s="69" t="s">
        <v>242</v>
      </c>
      <c r="I44" s="69"/>
      <c r="J44" s="69"/>
      <c r="K44" s="69"/>
      <c r="L44" s="69"/>
      <c r="M44" s="69"/>
      <c r="N44" s="46"/>
      <c r="O44" s="69" t="s">
        <v>243</v>
      </c>
      <c r="P44" s="69"/>
      <c r="Q44" s="69"/>
      <c r="R44" s="69"/>
      <c r="S44" s="69"/>
      <c r="T44" s="69"/>
      <c r="U44" s="46"/>
      <c r="V44" s="69" t="s">
        <v>244</v>
      </c>
      <c r="W44" s="69"/>
      <c r="X44" s="69"/>
      <c r="Y44" s="69"/>
      <c r="Z44" s="69"/>
      <c r="AA44" s="69"/>
      <c r="AB44" s="46"/>
      <c r="AC44" s="69" t="s">
        <v>245</v>
      </c>
      <c r="AD44" s="69"/>
      <c r="AE44" s="69"/>
      <c r="AF44" s="69"/>
      <c r="AG44" s="69"/>
      <c r="AH44" s="69"/>
      <c r="AI44" s="46"/>
      <c r="AJ44" s="69" t="s">
        <v>246</v>
      </c>
      <c r="AK44" s="69"/>
      <c r="AL44" s="69"/>
      <c r="AM44" s="69"/>
      <c r="AN44" s="69"/>
      <c r="AO44" s="69"/>
      <c r="AP44" s="46"/>
      <c r="AQ44" s="69" t="s">
        <v>247</v>
      </c>
      <c r="AR44" s="69"/>
      <c r="AS44" s="69"/>
      <c r="AT44" s="69"/>
      <c r="AU44" s="69"/>
      <c r="AV44" s="69"/>
      <c r="AW44" s="46"/>
      <c r="AX44" s="69" t="s">
        <v>248</v>
      </c>
      <c r="AY44" s="69"/>
      <c r="AZ44" s="69"/>
      <c r="BA44" s="69"/>
      <c r="BB44" s="69"/>
      <c r="BC44" s="69"/>
      <c r="BD44" s="46"/>
      <c r="BE44" s="69" t="s">
        <v>249</v>
      </c>
      <c r="BF44" s="69"/>
      <c r="BG44" s="69"/>
      <c r="BH44" s="69"/>
      <c r="BI44" s="69"/>
      <c r="BJ44" s="69"/>
      <c r="BK44" s="46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46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46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46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46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46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46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46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46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25.263344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14.010745999999999</v>
      </c>
      <c r="N46" s="46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1296.5449000000001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0.16172463000000001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5.0604170000000002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278.39233000000002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85.178894</v>
      </c>
      <c r="AW46" s="46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F52" sqref="F52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ht="13.5" customHeight="1" x14ac:dyDescent="0.3">
      <c r="A1" s="62" t="s">
        <v>276</v>
      </c>
      <c r="B1" s="61" t="s">
        <v>336</v>
      </c>
      <c r="G1" s="62" t="s">
        <v>277</v>
      </c>
      <c r="H1" s="61" t="s">
        <v>337</v>
      </c>
    </row>
    <row r="3" spans="1:27" x14ac:dyDescent="0.3">
      <c r="A3" s="71" t="s">
        <v>278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3">
      <c r="A4" s="69" t="s">
        <v>279</v>
      </c>
      <c r="B4" s="69"/>
      <c r="C4" s="69"/>
      <c r="E4" s="66" t="s">
        <v>280</v>
      </c>
      <c r="F4" s="67"/>
      <c r="G4" s="67"/>
      <c r="H4" s="68"/>
      <c r="J4" s="66" t="s">
        <v>281</v>
      </c>
      <c r="K4" s="67"/>
      <c r="L4" s="68"/>
      <c r="N4" s="69" t="s">
        <v>45</v>
      </c>
      <c r="O4" s="69"/>
      <c r="P4" s="69"/>
      <c r="Q4" s="69"/>
      <c r="R4" s="69"/>
      <c r="S4" s="69"/>
      <c r="U4" s="69" t="s">
        <v>282</v>
      </c>
      <c r="V4" s="69"/>
      <c r="W4" s="69"/>
      <c r="X4" s="69"/>
      <c r="Y4" s="69"/>
      <c r="Z4" s="69"/>
    </row>
    <row r="5" spans="1:27" x14ac:dyDescent="0.3">
      <c r="A5" s="65"/>
      <c r="B5" s="65" t="s">
        <v>283</v>
      </c>
      <c r="C5" s="65" t="s">
        <v>284</v>
      </c>
      <c r="E5" s="65"/>
      <c r="F5" s="65" t="s">
        <v>285</v>
      </c>
      <c r="G5" s="65" t="s">
        <v>286</v>
      </c>
      <c r="H5" s="65" t="s">
        <v>45</v>
      </c>
      <c r="J5" s="65"/>
      <c r="K5" s="65" t="s">
        <v>287</v>
      </c>
      <c r="L5" s="65" t="s">
        <v>288</v>
      </c>
      <c r="N5" s="65"/>
      <c r="O5" s="65" t="s">
        <v>289</v>
      </c>
      <c r="P5" s="65" t="s">
        <v>290</v>
      </c>
      <c r="Q5" s="65" t="s">
        <v>291</v>
      </c>
      <c r="R5" s="65" t="s">
        <v>292</v>
      </c>
      <c r="S5" s="65" t="s">
        <v>284</v>
      </c>
      <c r="U5" s="65"/>
      <c r="V5" s="65" t="s">
        <v>289</v>
      </c>
      <c r="W5" s="65" t="s">
        <v>290</v>
      </c>
      <c r="X5" s="65" t="s">
        <v>291</v>
      </c>
      <c r="Y5" s="65" t="s">
        <v>292</v>
      </c>
      <c r="Z5" s="65" t="s">
        <v>284</v>
      </c>
    </row>
    <row r="6" spans="1:27" x14ac:dyDescent="0.3">
      <c r="A6" s="65" t="s">
        <v>279</v>
      </c>
      <c r="B6" s="65">
        <v>1800</v>
      </c>
      <c r="C6" s="65">
        <v>2432.5916000000002</v>
      </c>
      <c r="E6" s="65" t="s">
        <v>293</v>
      </c>
      <c r="F6" s="65">
        <v>55</v>
      </c>
      <c r="G6" s="65">
        <v>15</v>
      </c>
      <c r="H6" s="65">
        <v>7</v>
      </c>
      <c r="J6" s="65" t="s">
        <v>293</v>
      </c>
      <c r="K6" s="65">
        <v>0.1</v>
      </c>
      <c r="L6" s="65">
        <v>4</v>
      </c>
      <c r="N6" s="65" t="s">
        <v>294</v>
      </c>
      <c r="O6" s="65">
        <v>40</v>
      </c>
      <c r="P6" s="65">
        <v>50</v>
      </c>
      <c r="Q6" s="65">
        <v>0</v>
      </c>
      <c r="R6" s="65">
        <v>0</v>
      </c>
      <c r="S6" s="65">
        <v>80.362449999999995</v>
      </c>
      <c r="U6" s="65" t="s">
        <v>295</v>
      </c>
      <c r="V6" s="65">
        <v>0</v>
      </c>
      <c r="W6" s="65">
        <v>0</v>
      </c>
      <c r="X6" s="65">
        <v>20</v>
      </c>
      <c r="Y6" s="65">
        <v>0</v>
      </c>
      <c r="Z6" s="65">
        <v>42.364142999999999</v>
      </c>
    </row>
    <row r="7" spans="1:27" x14ac:dyDescent="0.3">
      <c r="E7" s="65" t="s">
        <v>296</v>
      </c>
      <c r="F7" s="65">
        <v>65</v>
      </c>
      <c r="G7" s="65">
        <v>30</v>
      </c>
      <c r="H7" s="65">
        <v>20</v>
      </c>
      <c r="J7" s="65" t="s">
        <v>296</v>
      </c>
      <c r="K7" s="65">
        <v>1</v>
      </c>
      <c r="L7" s="65">
        <v>10</v>
      </c>
    </row>
    <row r="8" spans="1:27" x14ac:dyDescent="0.3">
      <c r="E8" s="65" t="s">
        <v>297</v>
      </c>
      <c r="F8" s="65">
        <v>74.998999999999995</v>
      </c>
      <c r="G8" s="65">
        <v>9.5069999999999997</v>
      </c>
      <c r="H8" s="65">
        <v>15.494999999999999</v>
      </c>
      <c r="J8" s="65" t="s">
        <v>297</v>
      </c>
      <c r="K8" s="65">
        <v>11.557</v>
      </c>
      <c r="L8" s="65">
        <v>9.2279999999999998</v>
      </c>
    </row>
    <row r="13" spans="1:27" x14ac:dyDescent="0.3">
      <c r="A13" s="70" t="s">
        <v>298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3">
      <c r="A14" s="69" t="s">
        <v>299</v>
      </c>
      <c r="B14" s="69"/>
      <c r="C14" s="69"/>
      <c r="D14" s="69"/>
      <c r="E14" s="69"/>
      <c r="F14" s="69"/>
      <c r="H14" s="69" t="s">
        <v>300</v>
      </c>
      <c r="I14" s="69"/>
      <c r="J14" s="69"/>
      <c r="K14" s="69"/>
      <c r="L14" s="69"/>
      <c r="M14" s="69"/>
      <c r="O14" s="69" t="s">
        <v>301</v>
      </c>
      <c r="P14" s="69"/>
      <c r="Q14" s="69"/>
      <c r="R14" s="69"/>
      <c r="S14" s="69"/>
      <c r="T14" s="69"/>
      <c r="V14" s="69" t="s">
        <v>302</v>
      </c>
      <c r="W14" s="69"/>
      <c r="X14" s="69"/>
      <c r="Y14" s="69"/>
      <c r="Z14" s="69"/>
      <c r="AA14" s="69"/>
    </row>
    <row r="15" spans="1:27" x14ac:dyDescent="0.3">
      <c r="A15" s="65"/>
      <c r="B15" s="65" t="s">
        <v>289</v>
      </c>
      <c r="C15" s="65" t="s">
        <v>290</v>
      </c>
      <c r="D15" s="65" t="s">
        <v>291</v>
      </c>
      <c r="E15" s="65" t="s">
        <v>292</v>
      </c>
      <c r="F15" s="65" t="s">
        <v>284</v>
      </c>
      <c r="H15" s="65"/>
      <c r="I15" s="65" t="s">
        <v>289</v>
      </c>
      <c r="J15" s="65" t="s">
        <v>290</v>
      </c>
      <c r="K15" s="65" t="s">
        <v>291</v>
      </c>
      <c r="L15" s="65" t="s">
        <v>292</v>
      </c>
      <c r="M15" s="65" t="s">
        <v>284</v>
      </c>
      <c r="O15" s="65"/>
      <c r="P15" s="65" t="s">
        <v>289</v>
      </c>
      <c r="Q15" s="65" t="s">
        <v>290</v>
      </c>
      <c r="R15" s="65" t="s">
        <v>291</v>
      </c>
      <c r="S15" s="65" t="s">
        <v>292</v>
      </c>
      <c r="T15" s="65" t="s">
        <v>284</v>
      </c>
      <c r="V15" s="65"/>
      <c r="W15" s="65" t="s">
        <v>289</v>
      </c>
      <c r="X15" s="65" t="s">
        <v>290</v>
      </c>
      <c r="Y15" s="65" t="s">
        <v>291</v>
      </c>
      <c r="Z15" s="65" t="s">
        <v>292</v>
      </c>
      <c r="AA15" s="65" t="s">
        <v>284</v>
      </c>
    </row>
    <row r="16" spans="1:27" x14ac:dyDescent="0.3">
      <c r="A16" s="65" t="s">
        <v>303</v>
      </c>
      <c r="B16" s="65">
        <v>430</v>
      </c>
      <c r="C16" s="65">
        <v>600</v>
      </c>
      <c r="D16" s="65">
        <v>0</v>
      </c>
      <c r="E16" s="65">
        <v>3000</v>
      </c>
      <c r="F16" s="65">
        <v>951.10919999999999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26.403168000000001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3.3985280000000002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426.57279999999997</v>
      </c>
    </row>
    <row r="23" spans="1:62" x14ac:dyDescent="0.3">
      <c r="A23" s="70" t="s">
        <v>304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305</v>
      </c>
      <c r="B24" s="69"/>
      <c r="C24" s="69"/>
      <c r="D24" s="69"/>
      <c r="E24" s="69"/>
      <c r="F24" s="69"/>
      <c r="H24" s="69" t="s">
        <v>306</v>
      </c>
      <c r="I24" s="69"/>
      <c r="J24" s="69"/>
      <c r="K24" s="69"/>
      <c r="L24" s="69"/>
      <c r="M24" s="69"/>
      <c r="O24" s="69" t="s">
        <v>307</v>
      </c>
      <c r="P24" s="69"/>
      <c r="Q24" s="69"/>
      <c r="R24" s="69"/>
      <c r="S24" s="69"/>
      <c r="T24" s="69"/>
      <c r="V24" s="69" t="s">
        <v>308</v>
      </c>
      <c r="W24" s="69"/>
      <c r="X24" s="69"/>
      <c r="Y24" s="69"/>
      <c r="Z24" s="69"/>
      <c r="AA24" s="69"/>
      <c r="AC24" s="69" t="s">
        <v>309</v>
      </c>
      <c r="AD24" s="69"/>
      <c r="AE24" s="69"/>
      <c r="AF24" s="69"/>
      <c r="AG24" s="69"/>
      <c r="AH24" s="69"/>
      <c r="AJ24" s="69" t="s">
        <v>310</v>
      </c>
      <c r="AK24" s="69"/>
      <c r="AL24" s="69"/>
      <c r="AM24" s="69"/>
      <c r="AN24" s="69"/>
      <c r="AO24" s="69"/>
      <c r="AQ24" s="69" t="s">
        <v>311</v>
      </c>
      <c r="AR24" s="69"/>
      <c r="AS24" s="69"/>
      <c r="AT24" s="69"/>
      <c r="AU24" s="69"/>
      <c r="AV24" s="69"/>
      <c r="AX24" s="69" t="s">
        <v>312</v>
      </c>
      <c r="AY24" s="69"/>
      <c r="AZ24" s="69"/>
      <c r="BA24" s="69"/>
      <c r="BB24" s="69"/>
      <c r="BC24" s="69"/>
      <c r="BE24" s="69" t="s">
        <v>313</v>
      </c>
      <c r="BF24" s="69"/>
      <c r="BG24" s="69"/>
      <c r="BH24" s="69"/>
      <c r="BI24" s="69"/>
      <c r="BJ24" s="69"/>
    </row>
    <row r="25" spans="1:62" x14ac:dyDescent="0.3">
      <c r="A25" s="65"/>
      <c r="B25" s="65" t="s">
        <v>289</v>
      </c>
      <c r="C25" s="65" t="s">
        <v>290</v>
      </c>
      <c r="D25" s="65" t="s">
        <v>291</v>
      </c>
      <c r="E25" s="65" t="s">
        <v>292</v>
      </c>
      <c r="F25" s="65" t="s">
        <v>284</v>
      </c>
      <c r="H25" s="65"/>
      <c r="I25" s="65" t="s">
        <v>289</v>
      </c>
      <c r="J25" s="65" t="s">
        <v>290</v>
      </c>
      <c r="K25" s="65" t="s">
        <v>291</v>
      </c>
      <c r="L25" s="65" t="s">
        <v>292</v>
      </c>
      <c r="M25" s="65" t="s">
        <v>284</v>
      </c>
      <c r="O25" s="65"/>
      <c r="P25" s="65" t="s">
        <v>289</v>
      </c>
      <c r="Q25" s="65" t="s">
        <v>290</v>
      </c>
      <c r="R25" s="65" t="s">
        <v>291</v>
      </c>
      <c r="S25" s="65" t="s">
        <v>292</v>
      </c>
      <c r="T25" s="65" t="s">
        <v>284</v>
      </c>
      <c r="V25" s="65"/>
      <c r="W25" s="65" t="s">
        <v>289</v>
      </c>
      <c r="X25" s="65" t="s">
        <v>290</v>
      </c>
      <c r="Y25" s="65" t="s">
        <v>291</v>
      </c>
      <c r="Z25" s="65" t="s">
        <v>292</v>
      </c>
      <c r="AA25" s="65" t="s">
        <v>284</v>
      </c>
      <c r="AC25" s="65"/>
      <c r="AD25" s="65" t="s">
        <v>289</v>
      </c>
      <c r="AE25" s="65" t="s">
        <v>290</v>
      </c>
      <c r="AF25" s="65" t="s">
        <v>291</v>
      </c>
      <c r="AG25" s="65" t="s">
        <v>292</v>
      </c>
      <c r="AH25" s="65" t="s">
        <v>284</v>
      </c>
      <c r="AJ25" s="65"/>
      <c r="AK25" s="65" t="s">
        <v>289</v>
      </c>
      <c r="AL25" s="65" t="s">
        <v>290</v>
      </c>
      <c r="AM25" s="65" t="s">
        <v>291</v>
      </c>
      <c r="AN25" s="65" t="s">
        <v>292</v>
      </c>
      <c r="AO25" s="65" t="s">
        <v>284</v>
      </c>
      <c r="AQ25" s="65"/>
      <c r="AR25" s="65" t="s">
        <v>289</v>
      </c>
      <c r="AS25" s="65" t="s">
        <v>290</v>
      </c>
      <c r="AT25" s="65" t="s">
        <v>291</v>
      </c>
      <c r="AU25" s="65" t="s">
        <v>292</v>
      </c>
      <c r="AV25" s="65" t="s">
        <v>284</v>
      </c>
      <c r="AX25" s="65"/>
      <c r="AY25" s="65" t="s">
        <v>289</v>
      </c>
      <c r="AZ25" s="65" t="s">
        <v>290</v>
      </c>
      <c r="BA25" s="65" t="s">
        <v>291</v>
      </c>
      <c r="BB25" s="65" t="s">
        <v>292</v>
      </c>
      <c r="BC25" s="65" t="s">
        <v>284</v>
      </c>
      <c r="BE25" s="65"/>
      <c r="BF25" s="65" t="s">
        <v>289</v>
      </c>
      <c r="BG25" s="65" t="s">
        <v>290</v>
      </c>
      <c r="BH25" s="65" t="s">
        <v>291</v>
      </c>
      <c r="BI25" s="65" t="s">
        <v>292</v>
      </c>
      <c r="BJ25" s="65" t="s">
        <v>284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188.26227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2.5235674000000001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1.9053899000000001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23.148146000000001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2.3662793999999998</v>
      </c>
      <c r="AJ26" s="65" t="s">
        <v>314</v>
      </c>
      <c r="AK26" s="65">
        <v>320</v>
      </c>
      <c r="AL26" s="65">
        <v>400</v>
      </c>
      <c r="AM26" s="65">
        <v>0</v>
      </c>
      <c r="AN26" s="65">
        <v>1000</v>
      </c>
      <c r="AO26" s="65">
        <v>948.11839999999995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10.141083999999999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3.3184776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1.0974543999999999</v>
      </c>
    </row>
    <row r="33" spans="1:68" x14ac:dyDescent="0.3">
      <c r="A33" s="70" t="s">
        <v>315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9" t="s">
        <v>316</v>
      </c>
      <c r="B34" s="69"/>
      <c r="C34" s="69"/>
      <c r="D34" s="69"/>
      <c r="E34" s="69"/>
      <c r="F34" s="69"/>
      <c r="H34" s="69" t="s">
        <v>317</v>
      </c>
      <c r="I34" s="69"/>
      <c r="J34" s="69"/>
      <c r="K34" s="69"/>
      <c r="L34" s="69"/>
      <c r="M34" s="69"/>
      <c r="O34" s="69" t="s">
        <v>318</v>
      </c>
      <c r="P34" s="69"/>
      <c r="Q34" s="69"/>
      <c r="R34" s="69"/>
      <c r="S34" s="69"/>
      <c r="T34" s="69"/>
      <c r="V34" s="69" t="s">
        <v>319</v>
      </c>
      <c r="W34" s="69"/>
      <c r="X34" s="69"/>
      <c r="Y34" s="69"/>
      <c r="Z34" s="69"/>
      <c r="AA34" s="69"/>
      <c r="AC34" s="69" t="s">
        <v>320</v>
      </c>
      <c r="AD34" s="69"/>
      <c r="AE34" s="69"/>
      <c r="AF34" s="69"/>
      <c r="AG34" s="69"/>
      <c r="AH34" s="69"/>
      <c r="AJ34" s="69" t="s">
        <v>321</v>
      </c>
      <c r="AK34" s="69"/>
      <c r="AL34" s="69"/>
      <c r="AM34" s="69"/>
      <c r="AN34" s="69"/>
      <c r="AO34" s="69"/>
    </row>
    <row r="35" spans="1:68" x14ac:dyDescent="0.3">
      <c r="A35" s="65"/>
      <c r="B35" s="65" t="s">
        <v>289</v>
      </c>
      <c r="C35" s="65" t="s">
        <v>290</v>
      </c>
      <c r="D35" s="65" t="s">
        <v>291</v>
      </c>
      <c r="E35" s="65" t="s">
        <v>292</v>
      </c>
      <c r="F35" s="65" t="s">
        <v>284</v>
      </c>
      <c r="H35" s="65"/>
      <c r="I35" s="65" t="s">
        <v>289</v>
      </c>
      <c r="J35" s="65" t="s">
        <v>290</v>
      </c>
      <c r="K35" s="65" t="s">
        <v>291</v>
      </c>
      <c r="L35" s="65" t="s">
        <v>292</v>
      </c>
      <c r="M35" s="65" t="s">
        <v>284</v>
      </c>
      <c r="O35" s="65"/>
      <c r="P35" s="65" t="s">
        <v>289</v>
      </c>
      <c r="Q35" s="65" t="s">
        <v>290</v>
      </c>
      <c r="R35" s="65" t="s">
        <v>291</v>
      </c>
      <c r="S35" s="65" t="s">
        <v>292</v>
      </c>
      <c r="T35" s="65" t="s">
        <v>284</v>
      </c>
      <c r="V35" s="65"/>
      <c r="W35" s="65" t="s">
        <v>289</v>
      </c>
      <c r="X35" s="65" t="s">
        <v>290</v>
      </c>
      <c r="Y35" s="65" t="s">
        <v>291</v>
      </c>
      <c r="Z35" s="65" t="s">
        <v>292</v>
      </c>
      <c r="AA35" s="65" t="s">
        <v>284</v>
      </c>
      <c r="AC35" s="65"/>
      <c r="AD35" s="65" t="s">
        <v>289</v>
      </c>
      <c r="AE35" s="65" t="s">
        <v>290</v>
      </c>
      <c r="AF35" s="65" t="s">
        <v>291</v>
      </c>
      <c r="AG35" s="65" t="s">
        <v>292</v>
      </c>
      <c r="AH35" s="65" t="s">
        <v>284</v>
      </c>
      <c r="AJ35" s="65"/>
      <c r="AK35" s="65" t="s">
        <v>289</v>
      </c>
      <c r="AL35" s="65" t="s">
        <v>290</v>
      </c>
      <c r="AM35" s="65" t="s">
        <v>291</v>
      </c>
      <c r="AN35" s="65" t="s">
        <v>292</v>
      </c>
      <c r="AO35" s="65" t="s">
        <v>284</v>
      </c>
    </row>
    <row r="36" spans="1:68" x14ac:dyDescent="0.3">
      <c r="A36" s="65" t="s">
        <v>17</v>
      </c>
      <c r="B36" s="65">
        <v>580</v>
      </c>
      <c r="C36" s="65">
        <v>800</v>
      </c>
      <c r="D36" s="65">
        <v>0</v>
      </c>
      <c r="E36" s="65">
        <v>2000</v>
      </c>
      <c r="F36" s="65">
        <v>774.77673000000004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1527.5477000000001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9677.19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5451.9525999999996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237.98642000000001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209.50244000000001</v>
      </c>
    </row>
    <row r="43" spans="1:68" x14ac:dyDescent="0.3">
      <c r="A43" s="70" t="s">
        <v>322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3">
      <c r="A44" s="69" t="s">
        <v>323</v>
      </c>
      <c r="B44" s="69"/>
      <c r="C44" s="69"/>
      <c r="D44" s="69"/>
      <c r="E44" s="69"/>
      <c r="F44" s="69"/>
      <c r="H44" s="69" t="s">
        <v>324</v>
      </c>
      <c r="I44" s="69"/>
      <c r="J44" s="69"/>
      <c r="K44" s="69"/>
      <c r="L44" s="69"/>
      <c r="M44" s="69"/>
      <c r="O44" s="69" t="s">
        <v>325</v>
      </c>
      <c r="P44" s="69"/>
      <c r="Q44" s="69"/>
      <c r="R44" s="69"/>
      <c r="S44" s="69"/>
      <c r="T44" s="69"/>
      <c r="V44" s="69" t="s">
        <v>326</v>
      </c>
      <c r="W44" s="69"/>
      <c r="X44" s="69"/>
      <c r="Y44" s="69"/>
      <c r="Z44" s="69"/>
      <c r="AA44" s="69"/>
      <c r="AC44" s="69" t="s">
        <v>327</v>
      </c>
      <c r="AD44" s="69"/>
      <c r="AE44" s="69"/>
      <c r="AF44" s="69"/>
      <c r="AG44" s="69"/>
      <c r="AH44" s="69"/>
      <c r="AJ44" s="69" t="s">
        <v>328</v>
      </c>
      <c r="AK44" s="69"/>
      <c r="AL44" s="69"/>
      <c r="AM44" s="69"/>
      <c r="AN44" s="69"/>
      <c r="AO44" s="69"/>
      <c r="AQ44" s="69" t="s">
        <v>329</v>
      </c>
      <c r="AR44" s="69"/>
      <c r="AS44" s="69"/>
      <c r="AT44" s="69"/>
      <c r="AU44" s="69"/>
      <c r="AV44" s="69"/>
      <c r="AX44" s="69" t="s">
        <v>330</v>
      </c>
      <c r="AY44" s="69"/>
      <c r="AZ44" s="69"/>
      <c r="BA44" s="69"/>
      <c r="BB44" s="69"/>
      <c r="BC44" s="69"/>
      <c r="BE44" s="69" t="s">
        <v>331</v>
      </c>
      <c r="BF44" s="69"/>
      <c r="BG44" s="69"/>
      <c r="BH44" s="69"/>
      <c r="BI44" s="69"/>
      <c r="BJ44" s="69"/>
    </row>
    <row r="45" spans="1:68" x14ac:dyDescent="0.3">
      <c r="A45" s="65"/>
      <c r="B45" s="65" t="s">
        <v>289</v>
      </c>
      <c r="C45" s="65" t="s">
        <v>290</v>
      </c>
      <c r="D45" s="65" t="s">
        <v>291</v>
      </c>
      <c r="E45" s="65" t="s">
        <v>292</v>
      </c>
      <c r="F45" s="65" t="s">
        <v>284</v>
      </c>
      <c r="H45" s="65"/>
      <c r="I45" s="65" t="s">
        <v>289</v>
      </c>
      <c r="J45" s="65" t="s">
        <v>290</v>
      </c>
      <c r="K45" s="65" t="s">
        <v>291</v>
      </c>
      <c r="L45" s="65" t="s">
        <v>292</v>
      </c>
      <c r="M45" s="65" t="s">
        <v>284</v>
      </c>
      <c r="O45" s="65"/>
      <c r="P45" s="65" t="s">
        <v>289</v>
      </c>
      <c r="Q45" s="65" t="s">
        <v>290</v>
      </c>
      <c r="R45" s="65" t="s">
        <v>291</v>
      </c>
      <c r="S45" s="65" t="s">
        <v>292</v>
      </c>
      <c r="T45" s="65" t="s">
        <v>284</v>
      </c>
      <c r="V45" s="65"/>
      <c r="W45" s="65" t="s">
        <v>289</v>
      </c>
      <c r="X45" s="65" t="s">
        <v>290</v>
      </c>
      <c r="Y45" s="65" t="s">
        <v>291</v>
      </c>
      <c r="Z45" s="65" t="s">
        <v>292</v>
      </c>
      <c r="AA45" s="65" t="s">
        <v>284</v>
      </c>
      <c r="AC45" s="65"/>
      <c r="AD45" s="65" t="s">
        <v>289</v>
      </c>
      <c r="AE45" s="65" t="s">
        <v>290</v>
      </c>
      <c r="AF45" s="65" t="s">
        <v>291</v>
      </c>
      <c r="AG45" s="65" t="s">
        <v>292</v>
      </c>
      <c r="AH45" s="65" t="s">
        <v>284</v>
      </c>
      <c r="AJ45" s="65"/>
      <c r="AK45" s="65" t="s">
        <v>289</v>
      </c>
      <c r="AL45" s="65" t="s">
        <v>290</v>
      </c>
      <c r="AM45" s="65" t="s">
        <v>291</v>
      </c>
      <c r="AN45" s="65" t="s">
        <v>292</v>
      </c>
      <c r="AO45" s="65" t="s">
        <v>284</v>
      </c>
      <c r="AQ45" s="65"/>
      <c r="AR45" s="65" t="s">
        <v>289</v>
      </c>
      <c r="AS45" s="65" t="s">
        <v>290</v>
      </c>
      <c r="AT45" s="65" t="s">
        <v>291</v>
      </c>
      <c r="AU45" s="65" t="s">
        <v>292</v>
      </c>
      <c r="AV45" s="65" t="s">
        <v>284</v>
      </c>
      <c r="AX45" s="65"/>
      <c r="AY45" s="65" t="s">
        <v>289</v>
      </c>
      <c r="AZ45" s="65" t="s">
        <v>290</v>
      </c>
      <c r="BA45" s="65" t="s">
        <v>291</v>
      </c>
      <c r="BB45" s="65" t="s">
        <v>292</v>
      </c>
      <c r="BC45" s="65" t="s">
        <v>284</v>
      </c>
      <c r="BE45" s="65"/>
      <c r="BF45" s="65" t="s">
        <v>289</v>
      </c>
      <c r="BG45" s="65" t="s">
        <v>290</v>
      </c>
      <c r="BH45" s="65" t="s">
        <v>291</v>
      </c>
      <c r="BI45" s="65" t="s">
        <v>292</v>
      </c>
      <c r="BJ45" s="65" t="s">
        <v>284</v>
      </c>
    </row>
    <row r="46" spans="1:68" x14ac:dyDescent="0.3">
      <c r="A46" s="65" t="s">
        <v>23</v>
      </c>
      <c r="B46" s="65">
        <v>6</v>
      </c>
      <c r="C46" s="65">
        <v>8</v>
      </c>
      <c r="D46" s="65">
        <v>0</v>
      </c>
      <c r="E46" s="65">
        <v>45</v>
      </c>
      <c r="F46" s="65">
        <v>25.263344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14.010745999999999</v>
      </c>
      <c r="O46" s="65" t="s">
        <v>332</v>
      </c>
      <c r="P46" s="65">
        <v>600</v>
      </c>
      <c r="Q46" s="65">
        <v>800</v>
      </c>
      <c r="R46" s="65">
        <v>0</v>
      </c>
      <c r="S46" s="65">
        <v>10000</v>
      </c>
      <c r="T46" s="65">
        <v>1296.5449000000001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0.16172463000000001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5.0604170000000002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278.39233000000002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85.178894</v>
      </c>
      <c r="AX46" s="65" t="s">
        <v>333</v>
      </c>
      <c r="AY46" s="65"/>
      <c r="AZ46" s="65"/>
      <c r="BA46" s="65"/>
      <c r="BB46" s="65"/>
      <c r="BC46" s="65"/>
      <c r="BE46" s="65" t="s">
        <v>334</v>
      </c>
      <c r="BF46" s="65"/>
      <c r="BG46" s="65"/>
      <c r="BH46" s="65"/>
      <c r="BI46" s="65"/>
      <c r="BJ46" s="65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G24" sqref="G24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50" t="s">
        <v>256</v>
      </c>
      <c r="B1" s="50" t="s">
        <v>54</v>
      </c>
      <c r="C1" s="50" t="s">
        <v>257</v>
      </c>
      <c r="D1" s="50" t="s">
        <v>258</v>
      </c>
      <c r="E1" s="50" t="s">
        <v>55</v>
      </c>
      <c r="F1" s="50" t="s">
        <v>56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0" t="s">
        <v>63</v>
      </c>
      <c r="N1" s="50" t="s">
        <v>64</v>
      </c>
      <c r="O1" s="50" t="s">
        <v>65</v>
      </c>
      <c r="P1" s="50" t="s">
        <v>66</v>
      </c>
      <c r="Q1" s="50" t="s">
        <v>67</v>
      </c>
      <c r="R1" s="50" t="s">
        <v>68</v>
      </c>
      <c r="S1" s="50" t="s">
        <v>69</v>
      </c>
      <c r="T1" s="50" t="s">
        <v>70</v>
      </c>
      <c r="U1" s="50" t="s">
        <v>71</v>
      </c>
      <c r="V1" s="50" t="s">
        <v>72</v>
      </c>
      <c r="W1" s="50" t="s">
        <v>73</v>
      </c>
      <c r="X1" s="50" t="s">
        <v>74</v>
      </c>
      <c r="Y1" s="50" t="s">
        <v>75</v>
      </c>
      <c r="Z1" s="50" t="s">
        <v>76</v>
      </c>
      <c r="AA1" s="50" t="s">
        <v>77</v>
      </c>
      <c r="AB1" s="50" t="s">
        <v>78</v>
      </c>
      <c r="AC1" s="50" t="s">
        <v>79</v>
      </c>
      <c r="AD1" s="50" t="s">
        <v>80</v>
      </c>
      <c r="AE1" s="50" t="s">
        <v>81</v>
      </c>
      <c r="AF1" s="50" t="s">
        <v>82</v>
      </c>
      <c r="AG1" s="50" t="s">
        <v>83</v>
      </c>
      <c r="AH1" s="50" t="s">
        <v>84</v>
      </c>
      <c r="AI1" s="50" t="s">
        <v>85</v>
      </c>
      <c r="AJ1" s="50" t="s">
        <v>86</v>
      </c>
      <c r="AK1" s="50" t="s">
        <v>87</v>
      </c>
      <c r="AL1" s="50" t="s">
        <v>88</v>
      </c>
      <c r="AM1" s="50" t="s">
        <v>89</v>
      </c>
      <c r="AN1" s="50" t="s">
        <v>90</v>
      </c>
      <c r="AO1" s="50" t="s">
        <v>91</v>
      </c>
      <c r="AP1" s="50" t="s">
        <v>92</v>
      </c>
      <c r="AQ1" s="50" t="s">
        <v>93</v>
      </c>
      <c r="AR1" s="50" t="s">
        <v>94</v>
      </c>
      <c r="AS1" s="50" t="s">
        <v>95</v>
      </c>
      <c r="AT1" s="50" t="s">
        <v>96</v>
      </c>
      <c r="AU1" s="50" t="s">
        <v>97</v>
      </c>
      <c r="AV1" s="50" t="s">
        <v>98</v>
      </c>
      <c r="AW1" s="50" t="s">
        <v>99</v>
      </c>
      <c r="AX1" s="50" t="s">
        <v>100</v>
      </c>
      <c r="AY1" s="50" t="s">
        <v>101</v>
      </c>
      <c r="AZ1" s="50" t="s">
        <v>102</v>
      </c>
      <c r="BA1" s="50" t="s">
        <v>103</v>
      </c>
      <c r="BB1" s="50" t="s">
        <v>104</v>
      </c>
      <c r="BC1" s="50" t="s">
        <v>105</v>
      </c>
      <c r="BD1" s="50" t="s">
        <v>106</v>
      </c>
      <c r="BE1" s="50" t="s">
        <v>107</v>
      </c>
      <c r="BF1" s="50" t="s">
        <v>108</v>
      </c>
      <c r="BG1" s="50" t="s">
        <v>109</v>
      </c>
      <c r="BH1" s="50" t="s">
        <v>110</v>
      </c>
      <c r="BI1" s="50" t="s">
        <v>111</v>
      </c>
      <c r="BJ1" s="50" t="s">
        <v>112</v>
      </c>
      <c r="BK1" s="50" t="s">
        <v>113</v>
      </c>
      <c r="BL1" s="50" t="s">
        <v>114</v>
      </c>
      <c r="BM1" s="50" t="s">
        <v>115</v>
      </c>
      <c r="BN1" s="50" t="s">
        <v>116</v>
      </c>
      <c r="BO1" s="50" t="s">
        <v>117</v>
      </c>
      <c r="BP1" s="50" t="s">
        <v>118</v>
      </c>
      <c r="BQ1" s="50" t="s">
        <v>119</v>
      </c>
      <c r="BR1" s="50" t="s">
        <v>120</v>
      </c>
      <c r="BS1" s="50" t="s">
        <v>121</v>
      </c>
      <c r="BT1" s="50" t="s">
        <v>122</v>
      </c>
      <c r="BU1" s="50" t="s">
        <v>123</v>
      </c>
      <c r="BV1" s="50" t="s">
        <v>124</v>
      </c>
      <c r="BW1" s="50" t="s">
        <v>125</v>
      </c>
      <c r="BX1" s="50" t="s">
        <v>126</v>
      </c>
      <c r="BY1" s="50" t="s">
        <v>127</v>
      </c>
      <c r="BZ1" s="50" t="s">
        <v>128</v>
      </c>
      <c r="CA1" s="50" t="s">
        <v>129</v>
      </c>
      <c r="CB1" s="50" t="s">
        <v>130</v>
      </c>
      <c r="CC1" s="50" t="s">
        <v>131</v>
      </c>
      <c r="CD1" s="50" t="s">
        <v>132</v>
      </c>
      <c r="CE1" s="50" t="s">
        <v>133</v>
      </c>
      <c r="CF1" s="50" t="s">
        <v>134</v>
      </c>
      <c r="CG1" s="50" t="s">
        <v>135</v>
      </c>
      <c r="CH1" s="50" t="s">
        <v>136</v>
      </c>
      <c r="CI1" s="50" t="s">
        <v>137</v>
      </c>
      <c r="CJ1" s="50" t="s">
        <v>138</v>
      </c>
      <c r="CK1" s="50" t="s">
        <v>139</v>
      </c>
      <c r="CL1" s="50" t="s">
        <v>140</v>
      </c>
      <c r="CM1" s="50" t="s">
        <v>141</v>
      </c>
      <c r="CN1" s="50" t="s">
        <v>142</v>
      </c>
      <c r="CO1" s="50" t="s">
        <v>143</v>
      </c>
      <c r="CP1" s="50" t="s">
        <v>144</v>
      </c>
      <c r="CQ1" s="50" t="s">
        <v>145</v>
      </c>
      <c r="CR1" s="50" t="s">
        <v>146</v>
      </c>
      <c r="CS1" s="50" t="s">
        <v>147</v>
      </c>
      <c r="CT1" s="50" t="s">
        <v>148</v>
      </c>
      <c r="CU1" s="50" t="s">
        <v>149</v>
      </c>
      <c r="CV1" s="50" t="s">
        <v>150</v>
      </c>
      <c r="CW1" s="50" t="s">
        <v>151</v>
      </c>
      <c r="CX1" s="50" t="s">
        <v>152</v>
      </c>
      <c r="CY1" s="50" t="s">
        <v>153</v>
      </c>
      <c r="CZ1" s="50" t="s">
        <v>154</v>
      </c>
      <c r="DA1" s="50" t="s">
        <v>155</v>
      </c>
      <c r="DB1" s="50" t="s">
        <v>156</v>
      </c>
      <c r="DC1" s="50" t="s">
        <v>157</v>
      </c>
      <c r="DD1" s="50" t="s">
        <v>158</v>
      </c>
      <c r="DE1" s="50" t="s">
        <v>159</v>
      </c>
      <c r="DF1" s="50" t="s">
        <v>160</v>
      </c>
      <c r="DG1" s="50" t="s">
        <v>161</v>
      </c>
      <c r="DH1" s="50" t="s">
        <v>162</v>
      </c>
    </row>
    <row r="2" spans="1:113" s="61" customFormat="1" x14ac:dyDescent="0.3">
      <c r="A2" s="61" t="s">
        <v>338</v>
      </c>
      <c r="B2" s="61" t="s">
        <v>339</v>
      </c>
      <c r="C2" s="61" t="s">
        <v>335</v>
      </c>
      <c r="D2" s="61">
        <v>54</v>
      </c>
      <c r="E2" s="61">
        <v>2432.5916000000002</v>
      </c>
      <c r="F2" s="61">
        <v>388.97732999999999</v>
      </c>
      <c r="G2" s="61">
        <v>49.30585</v>
      </c>
      <c r="H2" s="61">
        <v>28.69838</v>
      </c>
      <c r="I2" s="61">
        <v>20.607472999999999</v>
      </c>
      <c r="J2" s="61">
        <v>80.362449999999995</v>
      </c>
      <c r="K2" s="61">
        <v>48.573642999999997</v>
      </c>
      <c r="L2" s="61">
        <v>31.788805</v>
      </c>
      <c r="M2" s="61">
        <v>42.364142999999999</v>
      </c>
      <c r="N2" s="61">
        <v>4.1524390000000002</v>
      </c>
      <c r="O2" s="61">
        <v>23.935718999999999</v>
      </c>
      <c r="P2" s="61">
        <v>1681.1768999999999</v>
      </c>
      <c r="Q2" s="61">
        <v>43.746155000000002</v>
      </c>
      <c r="R2" s="61">
        <v>951.10919999999999</v>
      </c>
      <c r="S2" s="61">
        <v>93.150115999999997</v>
      </c>
      <c r="T2" s="61">
        <v>10295.505999999999</v>
      </c>
      <c r="U2" s="61">
        <v>3.3985280000000002</v>
      </c>
      <c r="V2" s="61">
        <v>26.403168000000001</v>
      </c>
      <c r="W2" s="61">
        <v>426.57279999999997</v>
      </c>
      <c r="X2" s="61">
        <v>188.26227</v>
      </c>
      <c r="Y2" s="61">
        <v>2.5235674000000001</v>
      </c>
      <c r="Z2" s="61">
        <v>1.9053899000000001</v>
      </c>
      <c r="AA2" s="61">
        <v>23.148146000000001</v>
      </c>
      <c r="AB2" s="61">
        <v>2.3662793999999998</v>
      </c>
      <c r="AC2" s="61">
        <v>948.11839999999995</v>
      </c>
      <c r="AD2" s="61">
        <v>10.141083999999999</v>
      </c>
      <c r="AE2" s="61">
        <v>3.3184776</v>
      </c>
      <c r="AF2" s="61">
        <v>1.0974543999999999</v>
      </c>
      <c r="AG2" s="61">
        <v>774.77673000000004</v>
      </c>
      <c r="AH2" s="61">
        <v>507.08</v>
      </c>
      <c r="AI2" s="61">
        <v>267.69675000000001</v>
      </c>
      <c r="AJ2" s="61">
        <v>1527.5477000000001</v>
      </c>
      <c r="AK2" s="61">
        <v>9677.19</v>
      </c>
      <c r="AL2" s="61">
        <v>237.98642000000001</v>
      </c>
      <c r="AM2" s="61">
        <v>5451.9525999999996</v>
      </c>
      <c r="AN2" s="61">
        <v>209.50244000000001</v>
      </c>
      <c r="AO2" s="61">
        <v>25.263344</v>
      </c>
      <c r="AP2" s="61">
        <v>21.253588000000001</v>
      </c>
      <c r="AQ2" s="61">
        <v>4.0097550000000002</v>
      </c>
      <c r="AR2" s="61">
        <v>14.010745999999999</v>
      </c>
      <c r="AS2" s="61">
        <v>1296.5449000000001</v>
      </c>
      <c r="AT2" s="61">
        <v>0.16172463000000001</v>
      </c>
      <c r="AU2" s="61">
        <v>5.0604170000000002</v>
      </c>
      <c r="AV2" s="61">
        <v>278.39233000000002</v>
      </c>
      <c r="AW2" s="61">
        <v>85.178894</v>
      </c>
      <c r="AX2" s="61">
        <v>0.26038978000000002</v>
      </c>
      <c r="AY2" s="61">
        <v>1.1889080999999999</v>
      </c>
      <c r="AZ2" s="61">
        <v>238.64850999999999</v>
      </c>
      <c r="BA2" s="61">
        <v>39.370170000000002</v>
      </c>
      <c r="BB2" s="61">
        <v>12.103040999999999</v>
      </c>
      <c r="BC2" s="61">
        <v>13.56094</v>
      </c>
      <c r="BD2" s="61">
        <v>13.699004</v>
      </c>
      <c r="BE2" s="61">
        <v>0.88557280000000005</v>
      </c>
      <c r="BF2" s="61">
        <v>4.6172639999999996</v>
      </c>
      <c r="BG2" s="61">
        <v>4.5795576000000001E-4</v>
      </c>
      <c r="BH2" s="61">
        <v>2.6221212000000001E-2</v>
      </c>
      <c r="BI2" s="61">
        <v>2.1664288E-2</v>
      </c>
      <c r="BJ2" s="61">
        <v>0.10020341000000001</v>
      </c>
      <c r="BK2" s="61">
        <v>3.5227366999999997E-5</v>
      </c>
      <c r="BL2" s="61">
        <v>0.70924370000000003</v>
      </c>
      <c r="BM2" s="61">
        <v>7.2477317000000001</v>
      </c>
      <c r="BN2" s="61">
        <v>2.3535594999999998</v>
      </c>
      <c r="BO2" s="61">
        <v>106.20429</v>
      </c>
      <c r="BP2" s="61">
        <v>21.017386999999999</v>
      </c>
      <c r="BQ2" s="61">
        <v>35.825535000000002</v>
      </c>
      <c r="BR2" s="61">
        <v>120.23762499999999</v>
      </c>
      <c r="BS2" s="61">
        <v>23.965751999999998</v>
      </c>
      <c r="BT2" s="61">
        <v>28.069088000000001</v>
      </c>
      <c r="BU2" s="61">
        <v>0.13580163000000001</v>
      </c>
      <c r="BV2" s="61">
        <v>3.9753179999999999E-2</v>
      </c>
      <c r="BW2" s="61">
        <v>1.8216994</v>
      </c>
      <c r="BX2" s="61">
        <v>2.0459849999999999</v>
      </c>
      <c r="BY2" s="61">
        <v>0.13618048999999999</v>
      </c>
      <c r="BZ2" s="61">
        <v>3.6899235999999998E-4</v>
      </c>
      <c r="CA2" s="61">
        <v>0.61167925999999995</v>
      </c>
      <c r="CB2" s="61">
        <v>2.1473084E-2</v>
      </c>
      <c r="CC2" s="61">
        <v>0.22326045999999999</v>
      </c>
      <c r="CD2" s="61">
        <v>1.4873835</v>
      </c>
      <c r="CE2" s="61">
        <v>9.3280539999999995E-2</v>
      </c>
      <c r="CF2" s="61">
        <v>0.23128529</v>
      </c>
      <c r="CG2" s="61">
        <v>0</v>
      </c>
      <c r="CH2" s="61">
        <v>4.7538200000000003E-2</v>
      </c>
      <c r="CI2" s="61">
        <v>6.3703726000000002E-3</v>
      </c>
      <c r="CJ2" s="61">
        <v>3.0583944000000001</v>
      </c>
      <c r="CK2" s="61">
        <v>2.1288306E-2</v>
      </c>
      <c r="CL2" s="61">
        <v>1.2412540999999999</v>
      </c>
      <c r="CM2" s="61">
        <v>6.742343</v>
      </c>
      <c r="CN2" s="61">
        <v>2396.1489999999999</v>
      </c>
      <c r="CO2" s="61">
        <v>4211.4520000000002</v>
      </c>
      <c r="CP2" s="61">
        <v>2493.2244000000001</v>
      </c>
      <c r="CQ2" s="61">
        <v>935.32659999999998</v>
      </c>
      <c r="CR2" s="61">
        <v>483.28345000000002</v>
      </c>
      <c r="CS2" s="61">
        <v>459.5256</v>
      </c>
      <c r="CT2" s="61">
        <v>2384.4045000000001</v>
      </c>
      <c r="CU2" s="61">
        <v>1465.848</v>
      </c>
      <c r="CV2" s="61">
        <v>1470.2153000000001</v>
      </c>
      <c r="CW2" s="61">
        <v>1701.0736999999999</v>
      </c>
      <c r="CX2" s="61">
        <v>514.88</v>
      </c>
      <c r="CY2" s="61">
        <v>3094.6781999999998</v>
      </c>
      <c r="CZ2" s="61">
        <v>1747.5558000000001</v>
      </c>
      <c r="DA2" s="61">
        <v>3655.8748000000001</v>
      </c>
      <c r="DB2" s="61">
        <v>3568.6934000000001</v>
      </c>
      <c r="DC2" s="61">
        <v>5156.0977000000003</v>
      </c>
      <c r="DD2" s="61">
        <v>8572.24</v>
      </c>
      <c r="DE2" s="61">
        <v>1851.6642999999999</v>
      </c>
      <c r="DF2" s="61">
        <v>4012.915</v>
      </c>
      <c r="DG2" s="61">
        <v>1911.0287000000001</v>
      </c>
      <c r="DH2" s="61">
        <v>94.278220000000005</v>
      </c>
      <c r="DI2" s="61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39.370170000000002</v>
      </c>
      <c r="B6">
        <f>BB2</f>
        <v>12.103040999999999</v>
      </c>
      <c r="C6">
        <f>BC2</f>
        <v>13.56094</v>
      </c>
      <c r="D6">
        <f>BD2</f>
        <v>13.699004</v>
      </c>
    </row>
    <row r="7" spans="1:113" x14ac:dyDescent="0.3">
      <c r="B7">
        <f>ROUND(B6/MAX($B$6,$C$6,$D$6),1)</f>
        <v>0.9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E3" sqref="E3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255</v>
      </c>
      <c r="C1" s="54" t="s">
        <v>253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254</v>
      </c>
      <c r="B2" s="55">
        <v>24671</v>
      </c>
      <c r="C2" s="56">
        <f ca="1">YEAR(TODAY())-YEAR(B2)+IF(TODAY()&gt;=DATE(YEAR(TODAY()),MONTH(B2),DAY(B2)),0,-1)</f>
        <v>54</v>
      </c>
      <c r="E2" s="52">
        <v>157.6</v>
      </c>
      <c r="F2" s="53" t="s">
        <v>275</v>
      </c>
      <c r="G2" s="52">
        <v>62.8</v>
      </c>
      <c r="H2" s="51" t="s">
        <v>40</v>
      </c>
      <c r="I2" s="72">
        <f>ROUND(G3/E3^2,1)</f>
        <v>25.3</v>
      </c>
    </row>
    <row r="3" spans="1:9" x14ac:dyDescent="0.3">
      <c r="E3" s="51">
        <f>E2/100</f>
        <v>1.5759999999999998</v>
      </c>
      <c r="F3" s="51" t="s">
        <v>39</v>
      </c>
      <c r="G3" s="51">
        <f>G2</f>
        <v>62.8</v>
      </c>
      <c r="H3" s="51" t="s">
        <v>40</v>
      </c>
      <c r="I3" s="72"/>
    </row>
    <row r="4" spans="1:9" x14ac:dyDescent="0.3">
      <c r="A4" t="s">
        <v>272</v>
      </c>
    </row>
    <row r="5" spans="1:9" x14ac:dyDescent="0.3">
      <c r="B5" s="60">
        <v>44488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23" sqref="P23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최희정, ID : H1900937)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2021년 10월 20일 15:45:05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23" sqref="Y23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48" t="s">
        <v>195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3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3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3">
      <c r="A5" s="6"/>
      <c r="B5" s="146" t="s">
        <v>274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3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3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3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3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3">
      <c r="C10" s="152" t="s">
        <v>30</v>
      </c>
      <c r="D10" s="152"/>
      <c r="E10" s="153"/>
      <c r="F10" s="156">
        <f>'개인정보 및 신체계측 입력'!B5</f>
        <v>44488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152" t="s">
        <v>32</v>
      </c>
      <c r="D12" s="152"/>
      <c r="E12" s="153"/>
      <c r="F12" s="137">
        <f ca="1">'개인정보 및 신체계측 입력'!C2</f>
        <v>54</v>
      </c>
      <c r="G12" s="137"/>
      <c r="H12" s="137"/>
      <c r="I12" s="137"/>
      <c r="K12" s="128">
        <f>'개인정보 및 신체계측 입력'!E2</f>
        <v>157.6</v>
      </c>
      <c r="L12" s="129"/>
      <c r="M12" s="122">
        <f>'개인정보 및 신체계측 입력'!G2</f>
        <v>62.8</v>
      </c>
      <c r="N12" s="123"/>
      <c r="O12" s="118" t="s">
        <v>270</v>
      </c>
      <c r="P12" s="112"/>
      <c r="Q12" s="115">
        <f>'개인정보 및 신체계측 입력'!I2</f>
        <v>25.3</v>
      </c>
      <c r="R12" s="115"/>
      <c r="S12" s="115"/>
    </row>
    <row r="13" spans="1:19" ht="18" customHeight="1" thickBot="1" x14ac:dyDescent="0.3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3">
      <c r="C14" s="154" t="s">
        <v>31</v>
      </c>
      <c r="D14" s="154"/>
      <c r="E14" s="155"/>
      <c r="F14" s="116" t="str">
        <f>MID('DRIs DATA'!B1,28,3)</f>
        <v>최희정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3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75" t="s">
        <v>41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3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49</v>
      </c>
      <c r="D36" s="143" t="s">
        <v>42</v>
      </c>
      <c r="E36" s="143"/>
      <c r="F36" s="143"/>
      <c r="G36" s="143"/>
      <c r="H36" s="143"/>
      <c r="I36" s="34">
        <f>'DRIs DATA'!F8</f>
        <v>74.998999999999995</v>
      </c>
      <c r="J36" s="144" t="s">
        <v>43</v>
      </c>
      <c r="K36" s="144"/>
      <c r="L36" s="144"/>
      <c r="M36" s="144"/>
      <c r="N36" s="35"/>
      <c r="O36" s="142" t="s">
        <v>44</v>
      </c>
      <c r="P36" s="142"/>
      <c r="Q36" s="142"/>
      <c r="R36" s="142"/>
      <c r="S36" s="142"/>
      <c r="T36" s="6"/>
    </row>
    <row r="37" spans="2:20" ht="18" customHeight="1" x14ac:dyDescent="0.3">
      <c r="B37" s="12"/>
      <c r="C37" s="139" t="s">
        <v>181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3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3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46</v>
      </c>
      <c r="D41" s="143" t="s">
        <v>42</v>
      </c>
      <c r="E41" s="143"/>
      <c r="F41" s="143"/>
      <c r="G41" s="143"/>
      <c r="H41" s="143"/>
      <c r="I41" s="34">
        <f>'DRIs DATA'!G8</f>
        <v>9.5069999999999997</v>
      </c>
      <c r="J41" s="144" t="s">
        <v>43</v>
      </c>
      <c r="K41" s="144"/>
      <c r="L41" s="144"/>
      <c r="M41" s="144"/>
      <c r="N41" s="35"/>
      <c r="O41" s="141" t="s">
        <v>48</v>
      </c>
      <c r="P41" s="141"/>
      <c r="Q41" s="141"/>
      <c r="R41" s="141"/>
      <c r="S41" s="141"/>
      <c r="T41" s="6"/>
    </row>
    <row r="42" spans="2:20" ht="18" customHeight="1" x14ac:dyDescent="0.3">
      <c r="B42" s="6"/>
      <c r="C42" s="84" t="s">
        <v>183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3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3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45</v>
      </c>
      <c r="D46" s="145" t="s">
        <v>42</v>
      </c>
      <c r="E46" s="145"/>
      <c r="F46" s="145"/>
      <c r="G46" s="145"/>
      <c r="H46" s="145"/>
      <c r="I46" s="34">
        <f>'DRIs DATA'!H8</f>
        <v>15.494999999999999</v>
      </c>
      <c r="J46" s="144" t="s">
        <v>43</v>
      </c>
      <c r="K46" s="144"/>
      <c r="L46" s="144"/>
      <c r="M46" s="144"/>
      <c r="N46" s="35"/>
      <c r="O46" s="141" t="s">
        <v>47</v>
      </c>
      <c r="P46" s="141"/>
      <c r="Q46" s="141"/>
      <c r="R46" s="141"/>
      <c r="S46" s="141"/>
      <c r="T46" s="6"/>
    </row>
    <row r="47" spans="2:20" ht="18" customHeight="1" x14ac:dyDescent="0.3">
      <c r="B47" s="6"/>
      <c r="C47" s="84" t="s">
        <v>182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3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75" t="s">
        <v>190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3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50" t="s">
        <v>163</v>
      </c>
      <c r="D69" s="150"/>
      <c r="E69" s="150"/>
      <c r="F69" s="150"/>
      <c r="G69" s="150"/>
      <c r="H69" s="143" t="s">
        <v>169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0.9</v>
      </c>
      <c r="L69" s="36" t="s">
        <v>52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52</v>
      </c>
      <c r="O69" s="151">
        <f>ROUND('그룹 전체 사용자의 일일 입력'!D6/MAX('그룹 전체 사용자의 일일 입력'!$B$6,'그룹 전체 사용자의 일일 입력'!$C$6,'그룹 전체 사용자의 일일 입력'!$D$6),1)</f>
        <v>1</v>
      </c>
      <c r="P69" s="151"/>
      <c r="Q69" s="37" t="s">
        <v>53</v>
      </c>
      <c r="R69" s="35"/>
      <c r="S69" s="35"/>
      <c r="T69" s="6"/>
    </row>
    <row r="70" spans="2:21" ht="18" customHeight="1" thickBot="1" x14ac:dyDescent="0.35">
      <c r="B70" s="6"/>
      <c r="C70" s="85" t="s">
        <v>164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50" t="s">
        <v>50</v>
      </c>
      <c r="D72" s="150"/>
      <c r="E72" s="150"/>
      <c r="F72" s="150"/>
      <c r="G72" s="150"/>
      <c r="H72" s="38"/>
      <c r="I72" s="143" t="s">
        <v>51</v>
      </c>
      <c r="J72" s="143"/>
      <c r="K72" s="36">
        <f>ROUND('DRIs DATA'!L8,1)</f>
        <v>9.1999999999999993</v>
      </c>
      <c r="L72" s="36" t="s">
        <v>52</v>
      </c>
      <c r="M72" s="36">
        <f>ROUND('DRIs DATA'!K8,1)</f>
        <v>11.6</v>
      </c>
      <c r="N72" s="144" t="s">
        <v>53</v>
      </c>
      <c r="O72" s="144"/>
      <c r="P72" s="144"/>
      <c r="Q72" s="144"/>
      <c r="R72" s="39"/>
      <c r="S72" s="35"/>
      <c r="T72" s="6"/>
    </row>
    <row r="73" spans="2:21" ht="18" customHeight="1" x14ac:dyDescent="0.3">
      <c r="B73" s="6"/>
      <c r="C73" s="84" t="s">
        <v>180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3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75" t="s">
        <v>191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3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86" t="s">
        <v>167</v>
      </c>
      <c r="C80" s="86"/>
      <c r="D80" s="86"/>
      <c r="E80" s="86"/>
      <c r="F80" s="21"/>
      <c r="G80" s="21"/>
      <c r="H80" s="21"/>
      <c r="L80" s="86" t="s">
        <v>171</v>
      </c>
      <c r="M80" s="86"/>
      <c r="N80" s="86"/>
      <c r="O80" s="86"/>
      <c r="P80" s="8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34" t="s">
        <v>267</v>
      </c>
      <c r="C93" s="135"/>
      <c r="D93" s="135"/>
      <c r="E93" s="135"/>
      <c r="F93" s="135"/>
      <c r="G93" s="135"/>
      <c r="H93" s="135"/>
      <c r="I93" s="135"/>
      <c r="J93" s="136"/>
      <c r="L93" s="134" t="s">
        <v>174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3">
      <c r="B94" s="89" t="s">
        <v>170</v>
      </c>
      <c r="C94" s="87"/>
      <c r="D94" s="87"/>
      <c r="E94" s="87"/>
      <c r="F94" s="90">
        <f>ROUND('DRIs DATA'!F16/'DRIs DATA'!C16*100,2)</f>
        <v>126.81</v>
      </c>
      <c r="G94" s="90"/>
      <c r="H94" s="87" t="s">
        <v>166</v>
      </c>
      <c r="I94" s="87"/>
      <c r="J94" s="88"/>
      <c r="L94" s="89" t="s">
        <v>170</v>
      </c>
      <c r="M94" s="87"/>
      <c r="N94" s="87"/>
      <c r="O94" s="87"/>
      <c r="P94" s="87"/>
      <c r="Q94" s="23">
        <f>ROUND('DRIs DATA'!M16/'DRIs DATA'!K16*100,2)</f>
        <v>220.03</v>
      </c>
      <c r="R94" s="87" t="s">
        <v>166</v>
      </c>
      <c r="S94" s="87"/>
      <c r="T94" s="88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2" t="s">
        <v>179</v>
      </c>
      <c r="C96" s="93"/>
      <c r="D96" s="93"/>
      <c r="E96" s="93"/>
      <c r="F96" s="93"/>
      <c r="G96" s="93"/>
      <c r="H96" s="93"/>
      <c r="I96" s="93"/>
      <c r="J96" s="94"/>
      <c r="L96" s="98" t="s">
        <v>172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3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3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3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3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3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75" t="s">
        <v>192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3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86" t="s">
        <v>168</v>
      </c>
      <c r="C107" s="86"/>
      <c r="D107" s="86"/>
      <c r="E107" s="86"/>
      <c r="F107" s="6"/>
      <c r="G107" s="6"/>
      <c r="H107" s="6"/>
      <c r="I107" s="6"/>
      <c r="L107" s="86" t="s">
        <v>269</v>
      </c>
      <c r="M107" s="86"/>
      <c r="N107" s="86"/>
      <c r="O107" s="86"/>
      <c r="P107" s="8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81" t="s">
        <v>263</v>
      </c>
      <c r="C120" s="82"/>
      <c r="D120" s="82"/>
      <c r="E120" s="82"/>
      <c r="F120" s="82"/>
      <c r="G120" s="82"/>
      <c r="H120" s="82"/>
      <c r="I120" s="82"/>
      <c r="J120" s="83"/>
      <c r="L120" s="81" t="s">
        <v>264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3">
      <c r="B121" s="43" t="s">
        <v>170</v>
      </c>
      <c r="C121" s="16"/>
      <c r="D121" s="16"/>
      <c r="E121" s="15"/>
      <c r="F121" s="90">
        <f>ROUND('DRIs DATA'!F26/'DRIs DATA'!C26*100,2)</f>
        <v>188.26</v>
      </c>
      <c r="G121" s="90"/>
      <c r="H121" s="87" t="s">
        <v>165</v>
      </c>
      <c r="I121" s="87"/>
      <c r="J121" s="88"/>
      <c r="L121" s="42" t="s">
        <v>170</v>
      </c>
      <c r="M121" s="20"/>
      <c r="N121" s="20"/>
      <c r="O121" s="23"/>
      <c r="P121" s="6"/>
      <c r="Q121" s="58">
        <f>ROUND('DRIs DATA'!AH26/'DRIs DATA'!AE26*100,2)</f>
        <v>157.75</v>
      </c>
      <c r="R121" s="87" t="s">
        <v>165</v>
      </c>
      <c r="S121" s="87"/>
      <c r="T121" s="88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04" t="s">
        <v>173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268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3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3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3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3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ht="17.25" thickBot="1" x14ac:dyDescent="0.3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75" t="s">
        <v>261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262</v>
      </c>
      <c r="P130" s="76"/>
      <c r="Q130" s="76"/>
      <c r="R130" s="76"/>
      <c r="S130" s="76"/>
      <c r="T130" s="77"/>
    </row>
    <row r="131" spans="2:21" ht="18" customHeight="1" thickBot="1" x14ac:dyDescent="0.3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259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259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75" t="s">
        <v>193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3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86" t="s">
        <v>176</v>
      </c>
      <c r="C158" s="86"/>
      <c r="D158" s="86"/>
      <c r="E158" s="6"/>
      <c r="F158" s="6"/>
      <c r="G158" s="6"/>
      <c r="H158" s="6"/>
      <c r="I158" s="6"/>
      <c r="L158" s="86" t="s">
        <v>177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81" t="s">
        <v>265</v>
      </c>
      <c r="C171" s="82"/>
      <c r="D171" s="82"/>
      <c r="E171" s="82"/>
      <c r="F171" s="82"/>
      <c r="G171" s="82"/>
      <c r="H171" s="82"/>
      <c r="I171" s="82"/>
      <c r="J171" s="83"/>
      <c r="L171" s="81" t="s">
        <v>175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3">
      <c r="B172" s="42" t="s">
        <v>170</v>
      </c>
      <c r="C172" s="20"/>
      <c r="D172" s="20"/>
      <c r="E172" s="6"/>
      <c r="F172" s="90">
        <f>ROUND('DRIs DATA'!F36/'DRIs DATA'!C36*100,2)</f>
        <v>96.85</v>
      </c>
      <c r="G172" s="90"/>
      <c r="H172" s="20" t="s">
        <v>165</v>
      </c>
      <c r="I172" s="20"/>
      <c r="J172" s="41"/>
      <c r="L172" s="42" t="s">
        <v>170</v>
      </c>
      <c r="M172" s="20"/>
      <c r="N172" s="20"/>
      <c r="O172" s="6"/>
      <c r="P172" s="6"/>
      <c r="Q172" s="23">
        <f>ROUND('DRIs DATA'!T36/'DRIs DATA'!R36*100,2)</f>
        <v>645.15</v>
      </c>
      <c r="R172" s="20" t="s">
        <v>165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04" t="s">
        <v>184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186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3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3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3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3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3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3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3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3">
      <c r="B183" s="86" t="s">
        <v>178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81" t="s">
        <v>266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3">
      <c r="B197" s="42" t="s">
        <v>170</v>
      </c>
      <c r="C197" s="20"/>
      <c r="D197" s="20"/>
      <c r="E197" s="6"/>
      <c r="F197" s="90">
        <f>ROUND('DRIs DATA'!F46/'DRIs DATA'!C46*100,2)</f>
        <v>252.63</v>
      </c>
      <c r="G197" s="90"/>
      <c r="H197" s="20" t="s">
        <v>165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04" t="s">
        <v>185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3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3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3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3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3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35">
      <c r="K205" s="10"/>
    </row>
    <row r="206" spans="2:20" ht="18" customHeight="1" x14ac:dyDescent="0.3">
      <c r="B206" s="75" t="s">
        <v>194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3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10" t="s">
        <v>187</v>
      </c>
      <c r="C209" s="110"/>
      <c r="D209" s="110"/>
      <c r="E209" s="110"/>
      <c r="F209" s="110"/>
      <c r="G209" s="110"/>
      <c r="H209" s="110"/>
      <c r="I209" s="24">
        <f>'DRIs DATA'!B6</f>
        <v>1800</v>
      </c>
      <c r="J209" s="6" t="s">
        <v>188</v>
      </c>
      <c r="K209" s="6"/>
      <c r="L209" s="6"/>
      <c r="M209" s="6"/>
      <c r="N209" s="6"/>
    </row>
    <row r="210" spans="2:14" ht="18" customHeight="1" x14ac:dyDescent="0.3">
      <c r="B210" s="91" t="s">
        <v>189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3">
      <c r="N211" s="6"/>
    </row>
    <row r="212" spans="2:14" ht="18" customHeight="1" x14ac:dyDescent="0.3">
      <c r="C212" t="s">
        <v>273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2021-10-20T06:59:08Z</dcterms:modified>
</cp:coreProperties>
</file>