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<sst xmlns="http://schemas.openxmlformats.org/spreadsheetml/2006/main" count="692" uniqueCount="344">
  <si>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</si>
  <si>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</si>
  <si>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</si>
  <si>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</si>
  <si>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</si>
  <si>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</si>
  <si>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</si>
  <si>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</si>
  <si>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</si>
  <si>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</si>
  <si>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</si>
  <si>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</si>
  <si>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</si>
  <si>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</si>
  <si>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</si>
  <si>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</si>
  <si>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</si>
  <si>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</si>
  <si>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</si>
  <si>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</si>
  <si>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</si>
  <si>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</si>
  <si>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</si>
  <si>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</si>
  <si>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</si>
  <si>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</si>
  <si>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</si>
  <si>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</si>
  <si>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</si>
  <si>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</si>
  <si>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</si>
  <si>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</si>
  <si>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</si>
  <si>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</si>
  <si>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</si>
  <si>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</si>
  <si>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</si>
  <si>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</si>
  <si>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</si>
  <si>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</si>
  <si>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</si>
  <si>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</si>
  <si>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</si>
  <si>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</si>
  <si>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</si>
  <si>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</si>
  <si>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</si>
  <si>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</si>
  <si>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</si>
  <si>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</si>
  <si>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</si>
  <si>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</si>
  <si>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</si>
  <si>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</si>
  <si>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</si>
  <si>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</si>
  <si>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</si>
  <si>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</si>
  <si>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</si>
  <si>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</si>
  <si>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</si>
  <si>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</si>
  <si>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</si>
  <si>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</si>
  <si>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</si>
  <si>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</si>
  <si>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</si>
  <si>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</si>
  <si>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</si>
  <si>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</si>
  <si>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</si>
  <si>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</si>
  <si>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</si>
  <si>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</si>
  <si>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</si>
  <si>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</si>
  <si>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</si>
  <si>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</si>
  <si>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</si>
  <si>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</si>
  <si>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</si>
  <si>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</si>
  <si>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</si>
  <si>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</si>
  <si>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</si>
  <si>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</si>
  <si>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</si>
  <si>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</si>
  <si>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</si>
  <si>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</si>
  <si>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</si>
  <si>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</si>
  <si>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</si>
  <si>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</si>
  <si>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</si>
  <si>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</si>
  <si>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</si>
  <si>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</si>
  <si>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</si>
  <si>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</si>
  <si>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</si>
  <si>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</si>
  <si>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</si>
  <si>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</si>
  <si>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</si>
  <si>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</si>
  <si>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</si>
  <si>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</si>
  <si>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</si>
  <si>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</si>
  <si>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</si>
  <si>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</si>
  <si>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</si>
  <si>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</si>
  <si>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</si>
  <si>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</si>
  <si>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</si>
  <si>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</si>
  <si>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</si>
  <si>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</si>
  <si>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</si>
  <si>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</si>
  <si>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</si>
  <si>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</si>
  <si>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</si>
  <si>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</si>
  <si>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</si>
  <si>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</si>
  <si>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</si>
  <si>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</si>
  <si>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</si>
  <si>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</si>
  <si>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</si>
  <si>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</si>
  <si>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</si>
  <si>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</si>
  <si>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</si>
  <si>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</si>
  <si>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</si>
  <si>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</si>
  <si>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</si>
  <si>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</si>
  <si>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</si>
  <si>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</si>
  <si>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</si>
  <si>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</si>
  <si>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</si>
  <si>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</si>
  <si>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</si>
  <si>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</si>
  <si>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</si>
  <si>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</si>
  <si>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</si>
  <si>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</si>
  <si>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</si>
  <si>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</si>
  <si>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</si>
  <si>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</si>
  <si>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</si>
  <si>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</si>
  <si>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</si>
  <si>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</si>
  <si>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</si>
  <si>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</si>
  <si>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</si>
  <si>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</si>
  <si>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</si>
  <si>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</si>
  <si>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</si>
  <si>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</si>
  <si>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</si>
  <si>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</si>
  <si>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</si>
  <si>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</si>
  <si>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</si>
  <si>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</si>
  <si>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</si>
  <si>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</si>
  <si>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</si>
  <si>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</si>
  <si>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</si>
  <si>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</si>
  <si>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</si>
  <si>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</si>
  <si>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</si>
  <si>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</si>
  <si>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</si>
  <si>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</si>
  <si>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</si>
  <si>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</si>
  <si>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</si>
  <si>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</si>
  <si>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</si>
  <si>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</si>
  <si>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</si>
  <si>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</si>
  <si>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</si>
  <si>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</si>
  <si>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</si>
  <si>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</si>
  <si>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</si>
  <si>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</si>
  <si>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</si>
  <si>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</si>
  <si>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</si>
  <si>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</si>
  <si>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</si>
  <si>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</si>
  <si>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</si>
  <si>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</si>
  <si>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</si>
  <si>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</si>
  <si>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</si>
  <si>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</si>
  <si>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</si>
  <si>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</si>
  <si>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</si>
  <si>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</si>
  <si>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</si>
  <si>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</si>
  <si>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</si>
  <si>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</si>
  <si>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</si>
  <si>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</si>
  <si>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</si>
  <si>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</si>
  <si>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</si>
  <si>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</si>
  <si>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</si>
  <si>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</si>
  <si>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</si>
  <si>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</si>
  <si>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</si>
  <si>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</si>
  <si>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</si>
  <si>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</si>
  <si>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</si>
  <si>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</si>
  <si>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</si>
  <si>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</si>
  <si>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</si>
  <si>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</si>
  <si>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</si>
  <si>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</si>
  <si>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</si>
  <si>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</si>
  <si>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</si>
  <si>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</si>
  <si>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</si>
  <si>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</si>
  <si>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</si>
  <si>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</si>
  <si>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</si>
  <si>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</si>
  <si>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</si>
  <si>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</si>
  <si>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</si>
  <si>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</si>
  <si>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</si>
  <si>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</si>
  <si>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</si>
  <si>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</si>
  <si>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</si>
  <si>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</si>
  <si>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</si>
  <si>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</si>
  <si>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</si>
  <si>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</si>
  <si>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</si>
  <si>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</si>
  <si>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</si>
  <si>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</si>
  <si>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</si>
  <si>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</si>
  <si>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</si>
  <si>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</si>
  <si>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불포화지방산</t>
    <phoneticPr fontId="1" type="noConversion"/>
  </si>
  <si>
    <t>섭취량</t>
    <phoneticPr fontId="1" type="noConversion"/>
  </si>
  <si>
    <t>지방</t>
    <phoneticPr fontId="1" type="noConversion"/>
  </si>
  <si>
    <t>식이섬유(g/일)</t>
    <phoneticPr fontId="1" type="noConversion"/>
  </si>
  <si>
    <t>적정비율(최대)</t>
    <phoneticPr fontId="1" type="noConversion"/>
  </si>
  <si>
    <t>비타민A</t>
    <phoneticPr fontId="1" type="noConversion"/>
  </si>
  <si>
    <t>비타민E</t>
    <phoneticPr fontId="1" type="noConversion"/>
  </si>
  <si>
    <t>티아민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</si>
  <si>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</si>
  <si>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</si>
  <si>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</si>
  <si>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엽산(μg DFE/일)</t>
    <phoneticPr fontId="1" type="noConversion"/>
  </si>
  <si>
    <t>망간</t>
    <phoneticPr fontId="1" type="noConversion"/>
  </si>
  <si>
    <t>몰리브덴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</si>
  <si>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</si>
  <si>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</si>
  <si>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</si>
  <si>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</si>
  <si>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</si>
  <si>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</si>
  <si>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</si>
  <si>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식이섬유</t>
    <phoneticPr fontId="1" type="noConversion"/>
  </si>
  <si>
    <t>필요추정량</t>
    <phoneticPr fontId="1" type="noConversion"/>
  </si>
  <si>
    <t>n-6불포화</t>
    <phoneticPr fontId="1" type="noConversion"/>
  </si>
  <si>
    <t>상한섭취량</t>
    <phoneticPr fontId="1" type="noConversion"/>
  </si>
  <si>
    <t>충분섭취량</t>
    <phoneticPr fontId="1" type="noConversion"/>
  </si>
  <si>
    <t>적정비율(최소)</t>
    <phoneticPr fontId="1" type="noConversion"/>
  </si>
  <si>
    <t>단백질(g/일)</t>
    <phoneticPr fontId="1" type="noConversion"/>
  </si>
  <si>
    <t>섭취비율</t>
    <phoneticPr fontId="1" type="noConversion"/>
  </si>
  <si>
    <t>비타민D</t>
    <phoneticPr fontId="1" type="noConversion"/>
  </si>
  <si>
    <t>비타민A(μg RAE/일)</t>
    <phoneticPr fontId="1" type="noConversion"/>
  </si>
  <si>
    <t>니아신</t>
    <phoneticPr fontId="1" type="noConversion"/>
  </si>
  <si>
    <t>판토텐산</t>
    <phoneticPr fontId="1" type="noConversion"/>
  </si>
  <si>
    <t>인</t>
    <phoneticPr fontId="1" type="noConversion"/>
  </si>
  <si>
    <t>칼륨</t>
    <phoneticPr fontId="1" type="noConversion"/>
  </si>
  <si>
    <t>평균필요량</t>
    <phoneticPr fontId="1" type="noConversion"/>
  </si>
  <si>
    <t>철</t>
    <phoneticPr fontId="1" type="noConversion"/>
  </si>
  <si>
    <t>구리</t>
    <phoneticPr fontId="1" type="noConversion"/>
  </si>
  <si>
    <t>정보</t>
    <phoneticPr fontId="1" type="noConversion"/>
  </si>
  <si>
    <t>(설문지 : FFQ 95문항 설문지, 사용자 : 양선우, ID : H1900944)</t>
  </si>
  <si>
    <t>2021년 10월 28일 14:47:43</t>
  </si>
  <si>
    <t>탄수화물</t>
    <phoneticPr fontId="1" type="noConversion"/>
  </si>
  <si>
    <t>n-3불포화</t>
    <phoneticPr fontId="1" type="noConversion"/>
  </si>
  <si>
    <t>권장섭취량</t>
    <phoneticPr fontId="1" type="noConversion"/>
  </si>
  <si>
    <t>권장섭취량</t>
    <phoneticPr fontId="1" type="noConversion"/>
  </si>
  <si>
    <t>상한섭취량</t>
    <phoneticPr fontId="1" type="noConversion"/>
  </si>
  <si>
    <t>지용성 비타민</t>
    <phoneticPr fontId="1" type="noConversion"/>
  </si>
  <si>
    <t>비타민K</t>
    <phoneticPr fontId="1" type="noConversion"/>
  </si>
  <si>
    <t>평균필요량</t>
    <phoneticPr fontId="1" type="noConversion"/>
  </si>
  <si>
    <t>수용성 비타민</t>
    <phoneticPr fontId="1" type="noConversion"/>
  </si>
  <si>
    <t>비타민C</t>
    <phoneticPr fontId="1" type="noConversion"/>
  </si>
  <si>
    <t>리보플라빈</t>
    <phoneticPr fontId="1" type="noConversion"/>
  </si>
  <si>
    <t>비오틴</t>
    <phoneticPr fontId="1" type="noConversion"/>
  </si>
  <si>
    <t>충분섭취량</t>
    <phoneticPr fontId="1" type="noConversion"/>
  </si>
  <si>
    <t>다량 무기질</t>
    <phoneticPr fontId="1" type="noConversion"/>
  </si>
  <si>
    <t>칼슘</t>
    <phoneticPr fontId="1" type="noConversion"/>
  </si>
  <si>
    <t>염소</t>
    <phoneticPr fontId="1" type="noConversion"/>
  </si>
  <si>
    <t>마그네슘</t>
    <phoneticPr fontId="1" type="noConversion"/>
  </si>
  <si>
    <t>섭취량</t>
    <phoneticPr fontId="1" type="noConversion"/>
  </si>
  <si>
    <t>미량 무기질</t>
    <phoneticPr fontId="1" type="noConversion"/>
  </si>
  <si>
    <t>아연</t>
    <phoneticPr fontId="1" type="noConversion"/>
  </si>
  <si>
    <t>불소</t>
    <phoneticPr fontId="1" type="noConversion"/>
  </si>
  <si>
    <t>요오드</t>
    <phoneticPr fontId="1" type="noConversion"/>
  </si>
  <si>
    <t>셀레늄</t>
    <phoneticPr fontId="1" type="noConversion"/>
  </si>
  <si>
    <t>크롬</t>
    <phoneticPr fontId="1" type="noConversion"/>
  </si>
  <si>
    <t>H1900944</t>
  </si>
  <si>
    <t>양선우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</si>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</sst>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152.25909999999999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82312"/>
        <c:axId val="535077216"/>
      </c:barChart>
      <c:catAx>
        <c:axId val="535082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077216"/>
        <c:crosses val="autoZero"/>
        <c:auto val="1"/>
        <c:lblAlgn val="ctr"/>
        <c:lblOffset val="100"/>
        <c:noMultiLvlLbl val="0"/>
      </c:catAx>
      <c:valAx>
        <c:axId val="535077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82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48.507339999999999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77608"/>
        <c:axId val="535079568"/>
      </c:barChart>
      <c:catAx>
        <c:axId val="535077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079568"/>
        <c:crosses val="autoZero"/>
        <c:auto val="1"/>
        <c:lblAlgn val="ctr"/>
        <c:lblOffset val="100"/>
        <c:noMultiLvlLbl val="0"/>
      </c:catAx>
      <c:valAx>
        <c:axId val="535079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77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5.8393680000000003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80352"/>
        <c:axId val="535083488"/>
      </c:barChart>
      <c:catAx>
        <c:axId val="535080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083488"/>
        <c:crosses val="autoZero"/>
        <c:auto val="1"/>
        <c:lblAlgn val="ctr"/>
        <c:lblOffset val="100"/>
        <c:noMultiLvlLbl val="0"/>
      </c:catAx>
      <c:valAx>
        <c:axId val="535083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8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548.48773000000006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82704"/>
        <c:axId val="535081528"/>
      </c:barChart>
      <c:catAx>
        <c:axId val="535082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081528"/>
        <c:crosses val="autoZero"/>
        <c:auto val="1"/>
        <c:lblAlgn val="ctr"/>
        <c:lblOffset val="100"/>
        <c:noMultiLvlLbl val="0"/>
      </c:catAx>
      <c:valAx>
        <c:axId val="535081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82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2.5725530000000001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79960"/>
        <c:axId val="535080744"/>
      </c:barChart>
      <c:catAx>
        <c:axId val="535079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5080744"/>
        <c:crosses val="autoZero"/>
        <c:auto val="1"/>
        <c:lblAlgn val="ctr"/>
        <c:lblOffset val="100"/>
        <c:noMultiLvlLbl val="0"/>
      </c:catAx>
      <c:valAx>
        <c:axId val="5350807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79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31.966452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83096"/>
        <c:axId val="534343016"/>
      </c:barChart>
      <c:catAx>
        <c:axId val="535083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3016"/>
        <c:crosses val="autoZero"/>
        <c:auto val="1"/>
        <c:lblAlgn val="ctr"/>
        <c:lblOffset val="100"/>
        <c:noMultiLvlLbl val="0"/>
      </c:catAx>
      <c:valAx>
        <c:axId val="534343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83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4.0829915999999997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346544"/>
        <c:axId val="534343408"/>
      </c:barChart>
      <c:catAx>
        <c:axId val="53434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3408"/>
        <c:crosses val="autoZero"/>
        <c:auto val="1"/>
        <c:lblAlgn val="ctr"/>
        <c:lblOffset val="100"/>
        <c:noMultiLvlLbl val="0"/>
      </c:catAx>
      <c:valAx>
        <c:axId val="534343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346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1021.3766000000001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345368"/>
        <c:axId val="534344584"/>
      </c:barChart>
      <c:catAx>
        <c:axId val="534345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4584"/>
        <c:crosses val="autoZero"/>
        <c:auto val="1"/>
        <c:lblAlgn val="ctr"/>
        <c:lblOffset val="100"/>
        <c:noMultiLvlLbl val="0"/>
      </c:catAx>
      <c:valAx>
        <c:axId val="534344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345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17.336365000000001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344976"/>
        <c:axId val="534346152"/>
      </c:barChart>
      <c:catAx>
        <c:axId val="53434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6152"/>
        <c:crosses val="autoZero"/>
        <c:auto val="1"/>
        <c:lblAlgn val="ctr"/>
        <c:lblOffset val="100"/>
        <c:noMultiLvlLbl val="0"/>
      </c:catAx>
      <c:valAx>
        <c:axId val="534346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34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4.7257499999999997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348896"/>
        <c:axId val="534343800"/>
      </c:barChart>
      <c:catAx>
        <c:axId val="534348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3800"/>
        <c:crosses val="autoZero"/>
        <c:auto val="1"/>
        <c:lblAlgn val="ctr"/>
        <c:lblOffset val="100"/>
        <c:noMultiLvlLbl val="0"/>
      </c:catAx>
      <c:valAx>
        <c:axId val="534343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34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4.6643815000000002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344192"/>
        <c:axId val="534347328"/>
      </c:barChart>
      <c:catAx>
        <c:axId val="534344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7328"/>
        <c:crosses val="autoZero"/>
        <c:auto val="1"/>
        <c:lblAlgn val="ctr"/>
        <c:lblOffset val="100"/>
        <c:noMultiLvlLbl val="0"/>
      </c:catAx>
      <c:valAx>
        <c:axId val="534347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344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2279.6682000000001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4347720"/>
        <c:axId val="534348504"/>
      </c:barChart>
      <c:catAx>
        <c:axId val="534347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348504"/>
        <c:crosses val="autoZero"/>
        <c:auto val="1"/>
        <c:lblAlgn val="ctr"/>
        <c:lblOffset val="100"/>
        <c:noMultiLvlLbl val="0"/>
      </c:catAx>
      <c:valAx>
        <c:axId val="534348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4347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5871.7816999999995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5081920"/>
        <c:axId val="529807200"/>
      </c:barChart>
      <c:catAx>
        <c:axId val="535081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07200"/>
        <c:crosses val="autoZero"/>
        <c:auto val="1"/>
        <c:lblAlgn val="ctr"/>
        <c:lblOffset val="100"/>
        <c:noMultiLvlLbl val="0"/>
      </c:catAx>
      <c:valAx>
        <c:axId val="52980720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5081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161.3013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12688"/>
        <c:axId val="529809552"/>
      </c:barChart>
      <c:catAx>
        <c:axId val="529812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09552"/>
        <c:crosses val="autoZero"/>
        <c:auto val="1"/>
        <c:lblAlgn val="ctr"/>
        <c:lblOffset val="100"/>
        <c:noMultiLvlLbl val="0"/>
      </c:catAx>
      <c:valAx>
        <c:axId val="529809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1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250.77771000000001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10728"/>
        <c:axId val="529809160"/>
      </c:barChart>
      <c:catAx>
        <c:axId val="529810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09160"/>
        <c:crosses val="autoZero"/>
        <c:auto val="1"/>
        <c:lblAlgn val="ctr"/>
        <c:lblOffset val="100"/>
        <c:noMultiLvlLbl val="0"/>
      </c:catAx>
      <c:valAx>
        <c:axId val="529809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10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23.267067000000001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11120"/>
        <c:axId val="529807984"/>
      </c:barChart>
      <c:catAx>
        <c:axId val="52981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07984"/>
        <c:crosses val="autoZero"/>
        <c:auto val="1"/>
        <c:lblAlgn val="ctr"/>
        <c:lblOffset val="100"/>
        <c:noMultiLvlLbl val="0"/>
      </c:catAx>
      <c:valAx>
        <c:axId val="5298079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1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1407.6923999999999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09944"/>
        <c:axId val="529805240"/>
      </c:barChart>
      <c:catAx>
        <c:axId val="529809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05240"/>
        <c:crosses val="autoZero"/>
        <c:auto val="1"/>
        <c:lblAlgn val="ctr"/>
        <c:lblOffset val="100"/>
        <c:noMultiLvlLbl val="0"/>
      </c:catAx>
      <c:valAx>
        <c:axId val="52980524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09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3.8127519999999998E-2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08376"/>
        <c:axId val="529810336"/>
      </c:barChart>
      <c:catAx>
        <c:axId val="529808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10336"/>
        <c:crosses val="autoZero"/>
        <c:auto val="1"/>
        <c:lblAlgn val="ctr"/>
        <c:lblOffset val="100"/>
        <c:noMultiLvlLbl val="0"/>
      </c:catAx>
      <c:valAx>
        <c:axId val="529810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08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4.8585320000000003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11512"/>
        <c:axId val="529811904"/>
      </c:barChart>
      <c:catAx>
        <c:axId val="529811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11904"/>
        <c:crosses val="autoZero"/>
        <c:auto val="1"/>
        <c:lblAlgn val="ctr"/>
        <c:lblOffset val="100"/>
        <c:noMultiLvlLbl val="0"/>
      </c:catAx>
      <c:valAx>
        <c:axId val="5298119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11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264.40233999999998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199768"/>
        <c:axId val="530199376"/>
      </c:barChart>
      <c:catAx>
        <c:axId val="530199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199376"/>
        <c:crosses val="autoZero"/>
        <c:auto val="1"/>
        <c:lblAlgn val="ctr"/>
        <c:lblOffset val="100"/>
        <c:noMultiLvlLbl val="0"/>
      </c:catAx>
      <c:valAx>
        <c:axId val="530199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199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142.05216999999999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198984"/>
        <c:axId val="530200160"/>
      </c:barChart>
      <c:catAx>
        <c:axId val="530198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200160"/>
        <c:crosses val="autoZero"/>
        <c:auto val="1"/>
        <c:lblAlgn val="ctr"/>
        <c:lblOffset val="100"/>
        <c:noMultiLvlLbl val="0"/>
      </c:catAx>
      <c:valAx>
        <c:axId val="530200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198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8.6850000000000005</c:v>
                </c:pt>
                <c:pt idx="1">
                  <c:v>20.724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30206040"/>
        <c:axId val="530200552"/>
      </c:barChart>
      <c:catAx>
        <c:axId val="530206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200552"/>
        <c:crosses val="autoZero"/>
        <c:auto val="1"/>
        <c:lblAlgn val="ctr"/>
        <c:lblOffset val="100"/>
        <c:noMultiLvlLbl val="0"/>
      </c:catAx>
      <c:valAx>
        <c:axId val="530200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206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25.088528</c:v>
                </c:pt>
                <c:pt idx="1">
                  <c:v>30.309082</c:v>
                </c:pt>
                <c:pt idx="2">
                  <c:v>35.379539999999999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1267.4313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205648"/>
        <c:axId val="530202120"/>
      </c:barChart>
      <c:catAx>
        <c:axId val="530205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202120"/>
        <c:crosses val="autoZero"/>
        <c:auto val="1"/>
        <c:lblAlgn val="ctr"/>
        <c:lblOffset val="100"/>
        <c:noMultiLvlLbl val="0"/>
      </c:catAx>
      <c:valAx>
        <c:axId val="5302021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20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38.030799999999999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202904"/>
        <c:axId val="530203296"/>
      </c:barChart>
      <c:catAx>
        <c:axId val="530202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203296"/>
        <c:crosses val="autoZero"/>
        <c:auto val="1"/>
        <c:lblAlgn val="ctr"/>
        <c:lblOffset val="100"/>
        <c:noMultiLvlLbl val="0"/>
      </c:catAx>
      <c:valAx>
        <c:axId val="530203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202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61.295000000000002</c:v>
                </c:pt>
                <c:pt idx="1">
                  <c:v>15.563000000000001</c:v>
                </c:pt>
                <c:pt idx="2">
                  <c:v>23.140999999999998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30204080"/>
        <c:axId val="530204864"/>
      </c:barChart>
      <c:catAx>
        <c:axId val="530204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204864"/>
        <c:crosses val="autoZero"/>
        <c:auto val="1"/>
        <c:lblAlgn val="ctr"/>
        <c:lblOffset val="100"/>
        <c:noMultiLvlLbl val="0"/>
      </c:catAx>
      <c:valAx>
        <c:axId val="5302048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20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3145.8777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08768"/>
        <c:axId val="530585808"/>
      </c:barChart>
      <c:catAx>
        <c:axId val="52980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85808"/>
        <c:crosses val="autoZero"/>
        <c:auto val="1"/>
        <c:lblAlgn val="ctr"/>
        <c:lblOffset val="100"/>
        <c:noMultiLvlLbl val="0"/>
      </c:catAx>
      <c:valAx>
        <c:axId val="5305858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0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228.80533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86200"/>
        <c:axId val="530586984"/>
      </c:barChart>
      <c:catAx>
        <c:axId val="530586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86984"/>
        <c:crosses val="autoZero"/>
        <c:auto val="1"/>
        <c:lblAlgn val="ctr"/>
        <c:lblOffset val="100"/>
        <c:noMultiLvlLbl val="0"/>
      </c:catAx>
      <c:valAx>
        <c:axId val="5305869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86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957.15409999999997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85024"/>
        <c:axId val="530584240"/>
      </c:barChart>
      <c:catAx>
        <c:axId val="530585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84240"/>
        <c:crosses val="autoZero"/>
        <c:auto val="1"/>
        <c:lblAlgn val="ctr"/>
        <c:lblOffset val="100"/>
        <c:noMultiLvlLbl val="0"/>
      </c:catAx>
      <c:valAx>
        <c:axId val="5305842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85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10187.253000000001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82672"/>
        <c:axId val="530586592"/>
      </c:barChart>
      <c:catAx>
        <c:axId val="530582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86592"/>
        <c:crosses val="autoZero"/>
        <c:auto val="1"/>
        <c:lblAlgn val="ctr"/>
        <c:lblOffset val="100"/>
        <c:noMultiLvlLbl val="0"/>
      </c:catAx>
      <c:valAx>
        <c:axId val="5305865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82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31.762968000000001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87376"/>
        <c:axId val="530579928"/>
      </c:barChart>
      <c:catAx>
        <c:axId val="530587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79928"/>
        <c:crosses val="autoZero"/>
        <c:auto val="1"/>
        <c:lblAlgn val="ctr"/>
        <c:lblOffset val="100"/>
        <c:noMultiLvlLbl val="0"/>
      </c:catAx>
      <c:valAx>
        <c:axId val="530579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8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4.0829915999999997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80712"/>
        <c:axId val="530584632"/>
      </c:barChart>
      <c:catAx>
        <c:axId val="530580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84632"/>
        <c:crosses val="autoZero"/>
        <c:auto val="1"/>
        <c:lblAlgn val="ctr"/>
        <c:lblOffset val="100"/>
        <c:noMultiLvlLbl val="0"/>
      </c:catAx>
      <c:valAx>
        <c:axId val="530584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80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J63" sqref="J63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양선우, ID : H1900944)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10월 28일 14:47:43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55</v>
      </c>
      <c r="B4" s="67"/>
      <c r="C4" s="67"/>
      <c r="D4" s="46"/>
      <c r="E4" s="69" t="s">
        <v>197</v>
      </c>
      <c r="F4" s="70"/>
      <c r="G4" s="70"/>
      <c r="H4" s="71"/>
      <c r="I4" s="46"/>
      <c r="J4" s="69" t="s">
        <v>198</v>
      </c>
      <c r="K4" s="70"/>
      <c r="L4" s="71"/>
      <c r="M4" s="46"/>
      <c r="N4" s="67" t="s">
        <v>199</v>
      </c>
      <c r="O4" s="67"/>
      <c r="P4" s="67"/>
      <c r="Q4" s="67"/>
      <c r="R4" s="67"/>
      <c r="S4" s="67"/>
      <c r="T4" s="46"/>
      <c r="U4" s="67" t="s">
        <v>200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1800</v>
      </c>
      <c r="C6" s="59">
        <f>'DRIs DATA 입력'!C6</f>
        <v>3145.8777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152.25909999999999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48.507339999999999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61.295000000000002</v>
      </c>
      <c r="G8" s="59">
        <f>'DRIs DATA 입력'!G8</f>
        <v>15.563000000000001</v>
      </c>
      <c r="H8" s="59">
        <f>'DRIs DATA 입력'!H8</f>
        <v>23.140999999999998</v>
      </c>
      <c r="I8" s="46"/>
      <c r="J8" s="59" t="s">
        <v>215</v>
      </c>
      <c r="K8" s="59">
        <f>'DRIs DATA 입력'!K8</f>
        <v>8.6850000000000005</v>
      </c>
      <c r="L8" s="59">
        <f>'DRIs DATA 입력'!L8</f>
        <v>20.724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217</v>
      </c>
      <c r="B14" s="67"/>
      <c r="C14" s="67"/>
      <c r="D14" s="67"/>
      <c r="E14" s="67"/>
      <c r="F14" s="67"/>
      <c r="G14" s="46"/>
      <c r="H14" s="67" t="s">
        <v>218</v>
      </c>
      <c r="I14" s="67"/>
      <c r="J14" s="67"/>
      <c r="K14" s="67"/>
      <c r="L14" s="67"/>
      <c r="M14" s="67"/>
      <c r="N14" s="46"/>
      <c r="O14" s="67" t="s">
        <v>219</v>
      </c>
      <c r="P14" s="67"/>
      <c r="Q14" s="67"/>
      <c r="R14" s="67"/>
      <c r="S14" s="67"/>
      <c r="T14" s="67"/>
      <c r="U14" s="46"/>
      <c r="V14" s="67" t="s">
        <v>220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1267.4313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38.030799999999999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5.8393680000000003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548.48773000000006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223</v>
      </c>
      <c r="B24" s="67"/>
      <c r="C24" s="67"/>
      <c r="D24" s="67"/>
      <c r="E24" s="67"/>
      <c r="F24" s="67"/>
      <c r="G24" s="46"/>
      <c r="H24" s="67" t="s">
        <v>224</v>
      </c>
      <c r="I24" s="67"/>
      <c r="J24" s="67"/>
      <c r="K24" s="67"/>
      <c r="L24" s="67"/>
      <c r="M24" s="67"/>
      <c r="N24" s="46"/>
      <c r="O24" s="67" t="s">
        <v>225</v>
      </c>
      <c r="P24" s="67"/>
      <c r="Q24" s="67"/>
      <c r="R24" s="67"/>
      <c r="S24" s="67"/>
      <c r="T24" s="67"/>
      <c r="U24" s="46"/>
      <c r="V24" s="67" t="s">
        <v>226</v>
      </c>
      <c r="W24" s="67"/>
      <c r="X24" s="67"/>
      <c r="Y24" s="67"/>
      <c r="Z24" s="67"/>
      <c r="AA24" s="67"/>
      <c r="AB24" s="46"/>
      <c r="AC24" s="67" t="s">
        <v>227</v>
      </c>
      <c r="AD24" s="67"/>
      <c r="AE24" s="67"/>
      <c r="AF24" s="67"/>
      <c r="AG24" s="67"/>
      <c r="AH24" s="67"/>
      <c r="AI24" s="46"/>
      <c r="AJ24" s="67" t="s">
        <v>228</v>
      </c>
      <c r="AK24" s="67"/>
      <c r="AL24" s="67"/>
      <c r="AM24" s="67"/>
      <c r="AN24" s="67"/>
      <c r="AO24" s="67"/>
      <c r="AP24" s="46"/>
      <c r="AQ24" s="67" t="s">
        <v>229</v>
      </c>
      <c r="AR24" s="67"/>
      <c r="AS24" s="67"/>
      <c r="AT24" s="67"/>
      <c r="AU24" s="67"/>
      <c r="AV24" s="67"/>
      <c r="AW24" s="46"/>
      <c r="AX24" s="67" t="s">
        <v>230</v>
      </c>
      <c r="AY24" s="67"/>
      <c r="AZ24" s="67"/>
      <c r="BA24" s="67"/>
      <c r="BB24" s="67"/>
      <c r="BC24" s="67"/>
      <c r="BD24" s="46"/>
      <c r="BE24" s="67" t="s">
        <v>231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228.80533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3.3630651999999999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2.5725530000000001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31.966452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4.0829915999999997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1021.3766000000001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17.336365000000001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4.7257499999999997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4.6643815000000002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234</v>
      </c>
      <c r="B34" s="67"/>
      <c r="C34" s="67"/>
      <c r="D34" s="67"/>
      <c r="E34" s="67"/>
      <c r="F34" s="67"/>
      <c r="G34" s="46"/>
      <c r="H34" s="67" t="s">
        <v>235</v>
      </c>
      <c r="I34" s="67"/>
      <c r="J34" s="67"/>
      <c r="K34" s="67"/>
      <c r="L34" s="67"/>
      <c r="M34" s="67"/>
      <c r="N34" s="46"/>
      <c r="O34" s="67" t="s">
        <v>236</v>
      </c>
      <c r="P34" s="67"/>
      <c r="Q34" s="67"/>
      <c r="R34" s="67"/>
      <c r="S34" s="67"/>
      <c r="T34" s="67"/>
      <c r="U34" s="46"/>
      <c r="V34" s="67" t="s">
        <v>237</v>
      </c>
      <c r="W34" s="67"/>
      <c r="X34" s="67"/>
      <c r="Y34" s="67"/>
      <c r="Z34" s="67"/>
      <c r="AA34" s="67"/>
      <c r="AB34" s="46"/>
      <c r="AC34" s="67" t="s">
        <v>238</v>
      </c>
      <c r="AD34" s="67"/>
      <c r="AE34" s="67"/>
      <c r="AF34" s="67"/>
      <c r="AG34" s="67"/>
      <c r="AH34" s="67"/>
      <c r="AI34" s="46"/>
      <c r="AJ34" s="67" t="s">
        <v>239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957.15409999999997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2279.6682000000001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10187.253000000001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5871.7816999999995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161.3013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250.77771000000001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241</v>
      </c>
      <c r="B44" s="67"/>
      <c r="C44" s="67"/>
      <c r="D44" s="67"/>
      <c r="E44" s="67"/>
      <c r="F44" s="67"/>
      <c r="G44" s="46"/>
      <c r="H44" s="67" t="s">
        <v>242</v>
      </c>
      <c r="I44" s="67"/>
      <c r="J44" s="67"/>
      <c r="K44" s="67"/>
      <c r="L44" s="67"/>
      <c r="M44" s="67"/>
      <c r="N44" s="46"/>
      <c r="O44" s="67" t="s">
        <v>243</v>
      </c>
      <c r="P44" s="67"/>
      <c r="Q44" s="67"/>
      <c r="R44" s="67"/>
      <c r="S44" s="67"/>
      <c r="T44" s="67"/>
      <c r="U44" s="46"/>
      <c r="V44" s="67" t="s">
        <v>244</v>
      </c>
      <c r="W44" s="67"/>
      <c r="X44" s="67"/>
      <c r="Y44" s="67"/>
      <c r="Z44" s="67"/>
      <c r="AA44" s="67"/>
      <c r="AB44" s="46"/>
      <c r="AC44" s="67" t="s">
        <v>245</v>
      </c>
      <c r="AD44" s="67"/>
      <c r="AE44" s="67"/>
      <c r="AF44" s="67"/>
      <c r="AG44" s="67"/>
      <c r="AH44" s="67"/>
      <c r="AI44" s="46"/>
      <c r="AJ44" s="67" t="s">
        <v>246</v>
      </c>
      <c r="AK44" s="67"/>
      <c r="AL44" s="67"/>
      <c r="AM44" s="67"/>
      <c r="AN44" s="67"/>
      <c r="AO44" s="67"/>
      <c r="AP44" s="46"/>
      <c r="AQ44" s="67" t="s">
        <v>247</v>
      </c>
      <c r="AR44" s="67"/>
      <c r="AS44" s="67"/>
      <c r="AT44" s="67"/>
      <c r="AU44" s="67"/>
      <c r="AV44" s="67"/>
      <c r="AW44" s="46"/>
      <c r="AX44" s="67" t="s">
        <v>248</v>
      </c>
      <c r="AY44" s="67"/>
      <c r="AZ44" s="67"/>
      <c r="BA44" s="67"/>
      <c r="BB44" s="67"/>
      <c r="BC44" s="67"/>
      <c r="BD44" s="46"/>
      <c r="BE44" s="67" t="s">
        <v>249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31.762968000000001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23.267067000000001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1407.6923999999999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3.8127519999999998E-2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4.8585320000000003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264.40233999999998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142.05216999999999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I57" sqref="I57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ht="13.5" customHeight="1" x14ac:dyDescent="0.3">
      <c r="A1" s="62" t="s">
        <v>314</v>
      </c>
      <c r="B1" s="61" t="s">
        <v>315</v>
      </c>
      <c r="G1" s="62" t="s">
        <v>293</v>
      </c>
      <c r="H1" s="61" t="s">
        <v>316</v>
      </c>
    </row>
    <row r="3" spans="1:27" x14ac:dyDescent="0.3">
      <c r="A3" s="68" t="s">
        <v>294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295</v>
      </c>
      <c r="B4" s="67"/>
      <c r="C4" s="67"/>
      <c r="E4" s="69" t="s">
        <v>296</v>
      </c>
      <c r="F4" s="70"/>
      <c r="G4" s="70"/>
      <c r="H4" s="71"/>
      <c r="J4" s="69" t="s">
        <v>276</v>
      </c>
      <c r="K4" s="70"/>
      <c r="L4" s="71"/>
      <c r="N4" s="67" t="s">
        <v>45</v>
      </c>
      <c r="O4" s="67"/>
      <c r="P4" s="67"/>
      <c r="Q4" s="67"/>
      <c r="R4" s="67"/>
      <c r="S4" s="67"/>
      <c r="U4" s="67" t="s">
        <v>297</v>
      </c>
      <c r="V4" s="67"/>
      <c r="W4" s="67"/>
      <c r="X4" s="67"/>
      <c r="Y4" s="67"/>
      <c r="Z4" s="67"/>
    </row>
    <row r="5" spans="1:27" x14ac:dyDescent="0.3">
      <c r="A5" s="65"/>
      <c r="B5" s="65" t="s">
        <v>298</v>
      </c>
      <c r="C5" s="65" t="s">
        <v>277</v>
      </c>
      <c r="E5" s="65"/>
      <c r="F5" s="65" t="s">
        <v>317</v>
      </c>
      <c r="G5" s="65" t="s">
        <v>278</v>
      </c>
      <c r="H5" s="65" t="s">
        <v>45</v>
      </c>
      <c r="J5" s="65"/>
      <c r="K5" s="65" t="s">
        <v>318</v>
      </c>
      <c r="L5" s="65" t="s">
        <v>299</v>
      </c>
      <c r="N5" s="65"/>
      <c r="O5" s="65" t="s">
        <v>311</v>
      </c>
      <c r="P5" s="65" t="s">
        <v>319</v>
      </c>
      <c r="Q5" s="65" t="s">
        <v>301</v>
      </c>
      <c r="R5" s="65" t="s">
        <v>300</v>
      </c>
      <c r="S5" s="65" t="s">
        <v>277</v>
      </c>
      <c r="U5" s="65"/>
      <c r="V5" s="65" t="s">
        <v>311</v>
      </c>
      <c r="W5" s="65" t="s">
        <v>320</v>
      </c>
      <c r="X5" s="65" t="s">
        <v>301</v>
      </c>
      <c r="Y5" s="65" t="s">
        <v>321</v>
      </c>
      <c r="Z5" s="65" t="s">
        <v>277</v>
      </c>
    </row>
    <row r="6" spans="1:27" x14ac:dyDescent="0.3">
      <c r="A6" s="65" t="s">
        <v>295</v>
      </c>
      <c r="B6" s="65">
        <v>1800</v>
      </c>
      <c r="C6" s="65">
        <v>3145.8777</v>
      </c>
      <c r="E6" s="65" t="s">
        <v>302</v>
      </c>
      <c r="F6" s="65">
        <v>55</v>
      </c>
      <c r="G6" s="65">
        <v>15</v>
      </c>
      <c r="H6" s="65">
        <v>7</v>
      </c>
      <c r="J6" s="65" t="s">
        <v>302</v>
      </c>
      <c r="K6" s="65">
        <v>0.1</v>
      </c>
      <c r="L6" s="65">
        <v>4</v>
      </c>
      <c r="N6" s="65" t="s">
        <v>303</v>
      </c>
      <c r="O6" s="65">
        <v>40</v>
      </c>
      <c r="P6" s="65">
        <v>50</v>
      </c>
      <c r="Q6" s="65">
        <v>0</v>
      </c>
      <c r="R6" s="65">
        <v>0</v>
      </c>
      <c r="S6" s="65">
        <v>152.25909999999999</v>
      </c>
      <c r="U6" s="65" t="s">
        <v>279</v>
      </c>
      <c r="V6" s="65">
        <v>0</v>
      </c>
      <c r="W6" s="65">
        <v>0</v>
      </c>
      <c r="X6" s="65">
        <v>20</v>
      </c>
      <c r="Y6" s="65">
        <v>0</v>
      </c>
      <c r="Z6" s="65">
        <v>48.507339999999999</v>
      </c>
    </row>
    <row r="7" spans="1:27" x14ac:dyDescent="0.3">
      <c r="E7" s="65" t="s">
        <v>280</v>
      </c>
      <c r="F7" s="65">
        <v>65</v>
      </c>
      <c r="G7" s="65">
        <v>30</v>
      </c>
      <c r="H7" s="65">
        <v>20</v>
      </c>
      <c r="J7" s="65" t="s">
        <v>280</v>
      </c>
      <c r="K7" s="65">
        <v>1</v>
      </c>
      <c r="L7" s="65">
        <v>10</v>
      </c>
    </row>
    <row r="8" spans="1:27" x14ac:dyDescent="0.3">
      <c r="E8" s="65" t="s">
        <v>304</v>
      </c>
      <c r="F8" s="65">
        <v>61.295000000000002</v>
      </c>
      <c r="G8" s="65">
        <v>15.563000000000001</v>
      </c>
      <c r="H8" s="65">
        <v>23.140999999999998</v>
      </c>
      <c r="J8" s="65" t="s">
        <v>304</v>
      </c>
      <c r="K8" s="65">
        <v>8.6850000000000005</v>
      </c>
      <c r="L8" s="65">
        <v>20.724</v>
      </c>
    </row>
    <row r="13" spans="1:27" x14ac:dyDescent="0.3">
      <c r="A13" s="66" t="s">
        <v>322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281</v>
      </c>
      <c r="B14" s="67"/>
      <c r="C14" s="67"/>
      <c r="D14" s="67"/>
      <c r="E14" s="67"/>
      <c r="F14" s="67"/>
      <c r="H14" s="67" t="s">
        <v>282</v>
      </c>
      <c r="I14" s="67"/>
      <c r="J14" s="67"/>
      <c r="K14" s="67"/>
      <c r="L14" s="67"/>
      <c r="M14" s="67"/>
      <c r="O14" s="67" t="s">
        <v>305</v>
      </c>
      <c r="P14" s="67"/>
      <c r="Q14" s="67"/>
      <c r="R14" s="67"/>
      <c r="S14" s="67"/>
      <c r="T14" s="67"/>
      <c r="V14" s="67" t="s">
        <v>323</v>
      </c>
      <c r="W14" s="67"/>
      <c r="X14" s="67"/>
      <c r="Y14" s="67"/>
      <c r="Z14" s="67"/>
      <c r="AA14" s="67"/>
    </row>
    <row r="15" spans="1:27" x14ac:dyDescent="0.3">
      <c r="A15" s="65"/>
      <c r="B15" s="65" t="s">
        <v>311</v>
      </c>
      <c r="C15" s="65" t="s">
        <v>319</v>
      </c>
      <c r="D15" s="65" t="s">
        <v>301</v>
      </c>
      <c r="E15" s="65" t="s">
        <v>300</v>
      </c>
      <c r="F15" s="65" t="s">
        <v>277</v>
      </c>
      <c r="H15" s="65"/>
      <c r="I15" s="65" t="s">
        <v>311</v>
      </c>
      <c r="J15" s="65" t="s">
        <v>319</v>
      </c>
      <c r="K15" s="65" t="s">
        <v>301</v>
      </c>
      <c r="L15" s="65" t="s">
        <v>300</v>
      </c>
      <c r="M15" s="65" t="s">
        <v>277</v>
      </c>
      <c r="O15" s="65"/>
      <c r="P15" s="65" t="s">
        <v>324</v>
      </c>
      <c r="Q15" s="65" t="s">
        <v>320</v>
      </c>
      <c r="R15" s="65" t="s">
        <v>301</v>
      </c>
      <c r="S15" s="65" t="s">
        <v>300</v>
      </c>
      <c r="T15" s="65" t="s">
        <v>277</v>
      </c>
      <c r="V15" s="65"/>
      <c r="W15" s="65" t="s">
        <v>311</v>
      </c>
      <c r="X15" s="65" t="s">
        <v>319</v>
      </c>
      <c r="Y15" s="65" t="s">
        <v>301</v>
      </c>
      <c r="Z15" s="65" t="s">
        <v>321</v>
      </c>
      <c r="AA15" s="65" t="s">
        <v>277</v>
      </c>
    </row>
    <row r="16" spans="1:27" x14ac:dyDescent="0.3">
      <c r="A16" s="65" t="s">
        <v>306</v>
      </c>
      <c r="B16" s="65">
        <v>430</v>
      </c>
      <c r="C16" s="65">
        <v>600</v>
      </c>
      <c r="D16" s="65">
        <v>0</v>
      </c>
      <c r="E16" s="65">
        <v>3000</v>
      </c>
      <c r="F16" s="65">
        <v>1267.4313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38.030799999999999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5.8393680000000003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548.48773000000006</v>
      </c>
    </row>
    <row r="23" spans="1:62" x14ac:dyDescent="0.3">
      <c r="A23" s="66" t="s">
        <v>325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326</v>
      </c>
      <c r="B24" s="67"/>
      <c r="C24" s="67"/>
      <c r="D24" s="67"/>
      <c r="E24" s="67"/>
      <c r="F24" s="67"/>
      <c r="H24" s="67" t="s">
        <v>283</v>
      </c>
      <c r="I24" s="67"/>
      <c r="J24" s="67"/>
      <c r="K24" s="67"/>
      <c r="L24" s="67"/>
      <c r="M24" s="67"/>
      <c r="O24" s="67" t="s">
        <v>327</v>
      </c>
      <c r="P24" s="67"/>
      <c r="Q24" s="67"/>
      <c r="R24" s="67"/>
      <c r="S24" s="67"/>
      <c r="T24" s="67"/>
      <c r="V24" s="67" t="s">
        <v>307</v>
      </c>
      <c r="W24" s="67"/>
      <c r="X24" s="67"/>
      <c r="Y24" s="67"/>
      <c r="Z24" s="67"/>
      <c r="AA24" s="67"/>
      <c r="AC24" s="67" t="s">
        <v>284</v>
      </c>
      <c r="AD24" s="67"/>
      <c r="AE24" s="67"/>
      <c r="AF24" s="67"/>
      <c r="AG24" s="67"/>
      <c r="AH24" s="67"/>
      <c r="AJ24" s="67" t="s">
        <v>285</v>
      </c>
      <c r="AK24" s="67"/>
      <c r="AL24" s="67"/>
      <c r="AM24" s="67"/>
      <c r="AN24" s="67"/>
      <c r="AO24" s="67"/>
      <c r="AQ24" s="67" t="s">
        <v>286</v>
      </c>
      <c r="AR24" s="67"/>
      <c r="AS24" s="67"/>
      <c r="AT24" s="67"/>
      <c r="AU24" s="67"/>
      <c r="AV24" s="67"/>
      <c r="AX24" s="67" t="s">
        <v>308</v>
      </c>
      <c r="AY24" s="67"/>
      <c r="AZ24" s="67"/>
      <c r="BA24" s="67"/>
      <c r="BB24" s="67"/>
      <c r="BC24" s="67"/>
      <c r="BE24" s="67" t="s">
        <v>328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311</v>
      </c>
      <c r="C25" s="65" t="s">
        <v>320</v>
      </c>
      <c r="D25" s="65" t="s">
        <v>301</v>
      </c>
      <c r="E25" s="65" t="s">
        <v>321</v>
      </c>
      <c r="F25" s="65" t="s">
        <v>277</v>
      </c>
      <c r="H25" s="65"/>
      <c r="I25" s="65" t="s">
        <v>311</v>
      </c>
      <c r="J25" s="65" t="s">
        <v>320</v>
      </c>
      <c r="K25" s="65" t="s">
        <v>329</v>
      </c>
      <c r="L25" s="65" t="s">
        <v>300</v>
      </c>
      <c r="M25" s="65" t="s">
        <v>277</v>
      </c>
      <c r="O25" s="65"/>
      <c r="P25" s="65" t="s">
        <v>311</v>
      </c>
      <c r="Q25" s="65" t="s">
        <v>320</v>
      </c>
      <c r="R25" s="65" t="s">
        <v>301</v>
      </c>
      <c r="S25" s="65" t="s">
        <v>300</v>
      </c>
      <c r="T25" s="65" t="s">
        <v>277</v>
      </c>
      <c r="V25" s="65"/>
      <c r="W25" s="65" t="s">
        <v>311</v>
      </c>
      <c r="X25" s="65" t="s">
        <v>319</v>
      </c>
      <c r="Y25" s="65" t="s">
        <v>301</v>
      </c>
      <c r="Z25" s="65" t="s">
        <v>321</v>
      </c>
      <c r="AA25" s="65" t="s">
        <v>277</v>
      </c>
      <c r="AC25" s="65"/>
      <c r="AD25" s="65" t="s">
        <v>311</v>
      </c>
      <c r="AE25" s="65" t="s">
        <v>319</v>
      </c>
      <c r="AF25" s="65" t="s">
        <v>301</v>
      </c>
      <c r="AG25" s="65" t="s">
        <v>300</v>
      </c>
      <c r="AH25" s="65" t="s">
        <v>277</v>
      </c>
      <c r="AJ25" s="65"/>
      <c r="AK25" s="65" t="s">
        <v>324</v>
      </c>
      <c r="AL25" s="65" t="s">
        <v>319</v>
      </c>
      <c r="AM25" s="65" t="s">
        <v>301</v>
      </c>
      <c r="AN25" s="65" t="s">
        <v>300</v>
      </c>
      <c r="AO25" s="65" t="s">
        <v>277</v>
      </c>
      <c r="AQ25" s="65"/>
      <c r="AR25" s="65" t="s">
        <v>311</v>
      </c>
      <c r="AS25" s="65" t="s">
        <v>320</v>
      </c>
      <c r="AT25" s="65" t="s">
        <v>301</v>
      </c>
      <c r="AU25" s="65" t="s">
        <v>300</v>
      </c>
      <c r="AV25" s="65" t="s">
        <v>277</v>
      </c>
      <c r="AX25" s="65"/>
      <c r="AY25" s="65" t="s">
        <v>311</v>
      </c>
      <c r="AZ25" s="65" t="s">
        <v>319</v>
      </c>
      <c r="BA25" s="65" t="s">
        <v>329</v>
      </c>
      <c r="BB25" s="65" t="s">
        <v>300</v>
      </c>
      <c r="BC25" s="65" t="s">
        <v>277</v>
      </c>
      <c r="BE25" s="65"/>
      <c r="BF25" s="65" t="s">
        <v>311</v>
      </c>
      <c r="BG25" s="65" t="s">
        <v>320</v>
      </c>
      <c r="BH25" s="65" t="s">
        <v>301</v>
      </c>
      <c r="BI25" s="65" t="s">
        <v>300</v>
      </c>
      <c r="BJ25" s="65" t="s">
        <v>277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228.80533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3.3630651999999999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2.5725530000000001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31.966452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4.0829915999999997</v>
      </c>
      <c r="AJ26" s="65" t="s">
        <v>287</v>
      </c>
      <c r="AK26" s="65">
        <v>320</v>
      </c>
      <c r="AL26" s="65">
        <v>400</v>
      </c>
      <c r="AM26" s="65">
        <v>0</v>
      </c>
      <c r="AN26" s="65">
        <v>1000</v>
      </c>
      <c r="AO26" s="65">
        <v>1021.3766000000001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17.336365000000001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4.7257499999999997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4.6643815000000002</v>
      </c>
    </row>
    <row r="33" spans="1:68" x14ac:dyDescent="0.3">
      <c r="A33" s="66" t="s">
        <v>330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331</v>
      </c>
      <c r="B34" s="67"/>
      <c r="C34" s="67"/>
      <c r="D34" s="67"/>
      <c r="E34" s="67"/>
      <c r="F34" s="67"/>
      <c r="H34" s="67" t="s">
        <v>309</v>
      </c>
      <c r="I34" s="67"/>
      <c r="J34" s="67"/>
      <c r="K34" s="67"/>
      <c r="L34" s="67"/>
      <c r="M34" s="67"/>
      <c r="O34" s="67" t="s">
        <v>177</v>
      </c>
      <c r="P34" s="67"/>
      <c r="Q34" s="67"/>
      <c r="R34" s="67"/>
      <c r="S34" s="67"/>
      <c r="T34" s="67"/>
      <c r="V34" s="67" t="s">
        <v>310</v>
      </c>
      <c r="W34" s="67"/>
      <c r="X34" s="67"/>
      <c r="Y34" s="67"/>
      <c r="Z34" s="67"/>
      <c r="AA34" s="67"/>
      <c r="AC34" s="67" t="s">
        <v>332</v>
      </c>
      <c r="AD34" s="67"/>
      <c r="AE34" s="67"/>
      <c r="AF34" s="67"/>
      <c r="AG34" s="67"/>
      <c r="AH34" s="67"/>
      <c r="AJ34" s="67" t="s">
        <v>333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311</v>
      </c>
      <c r="C35" s="65" t="s">
        <v>319</v>
      </c>
      <c r="D35" s="65" t="s">
        <v>301</v>
      </c>
      <c r="E35" s="65" t="s">
        <v>300</v>
      </c>
      <c r="F35" s="65" t="s">
        <v>277</v>
      </c>
      <c r="H35" s="65"/>
      <c r="I35" s="65" t="s">
        <v>311</v>
      </c>
      <c r="J35" s="65" t="s">
        <v>320</v>
      </c>
      <c r="K35" s="65" t="s">
        <v>301</v>
      </c>
      <c r="L35" s="65" t="s">
        <v>321</v>
      </c>
      <c r="M35" s="65" t="s">
        <v>334</v>
      </c>
      <c r="O35" s="65"/>
      <c r="P35" s="65" t="s">
        <v>311</v>
      </c>
      <c r="Q35" s="65" t="s">
        <v>319</v>
      </c>
      <c r="R35" s="65" t="s">
        <v>301</v>
      </c>
      <c r="S35" s="65" t="s">
        <v>300</v>
      </c>
      <c r="T35" s="65" t="s">
        <v>277</v>
      </c>
      <c r="V35" s="65"/>
      <c r="W35" s="65" t="s">
        <v>311</v>
      </c>
      <c r="X35" s="65" t="s">
        <v>320</v>
      </c>
      <c r="Y35" s="65" t="s">
        <v>301</v>
      </c>
      <c r="Z35" s="65" t="s">
        <v>300</v>
      </c>
      <c r="AA35" s="65" t="s">
        <v>277</v>
      </c>
      <c r="AC35" s="65"/>
      <c r="AD35" s="65" t="s">
        <v>311</v>
      </c>
      <c r="AE35" s="65" t="s">
        <v>319</v>
      </c>
      <c r="AF35" s="65" t="s">
        <v>301</v>
      </c>
      <c r="AG35" s="65" t="s">
        <v>300</v>
      </c>
      <c r="AH35" s="65" t="s">
        <v>277</v>
      </c>
      <c r="AJ35" s="65"/>
      <c r="AK35" s="65" t="s">
        <v>311</v>
      </c>
      <c r="AL35" s="65" t="s">
        <v>319</v>
      </c>
      <c r="AM35" s="65" t="s">
        <v>301</v>
      </c>
      <c r="AN35" s="65" t="s">
        <v>300</v>
      </c>
      <c r="AO35" s="65" t="s">
        <v>334</v>
      </c>
    </row>
    <row r="36" spans="1:68" x14ac:dyDescent="0.3">
      <c r="A36" s="65" t="s">
        <v>17</v>
      </c>
      <c r="B36" s="65">
        <v>580</v>
      </c>
      <c r="C36" s="65">
        <v>800</v>
      </c>
      <c r="D36" s="65">
        <v>0</v>
      </c>
      <c r="E36" s="65">
        <v>2000</v>
      </c>
      <c r="F36" s="65">
        <v>957.15409999999997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2279.6682000000001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10187.253000000001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5871.7816999999995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161.3013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250.77771000000001</v>
      </c>
    </row>
    <row r="43" spans="1:68" x14ac:dyDescent="0.3">
      <c r="A43" s="66" t="s">
        <v>335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312</v>
      </c>
      <c r="B44" s="67"/>
      <c r="C44" s="67"/>
      <c r="D44" s="67"/>
      <c r="E44" s="67"/>
      <c r="F44" s="67"/>
      <c r="H44" s="67" t="s">
        <v>336</v>
      </c>
      <c r="I44" s="67"/>
      <c r="J44" s="67"/>
      <c r="K44" s="67"/>
      <c r="L44" s="67"/>
      <c r="M44" s="67"/>
      <c r="O44" s="67" t="s">
        <v>313</v>
      </c>
      <c r="P44" s="67"/>
      <c r="Q44" s="67"/>
      <c r="R44" s="67"/>
      <c r="S44" s="67"/>
      <c r="T44" s="67"/>
      <c r="V44" s="67" t="s">
        <v>337</v>
      </c>
      <c r="W44" s="67"/>
      <c r="X44" s="67"/>
      <c r="Y44" s="67"/>
      <c r="Z44" s="67"/>
      <c r="AA44" s="67"/>
      <c r="AC44" s="67" t="s">
        <v>288</v>
      </c>
      <c r="AD44" s="67"/>
      <c r="AE44" s="67"/>
      <c r="AF44" s="67"/>
      <c r="AG44" s="67"/>
      <c r="AH44" s="67"/>
      <c r="AJ44" s="67" t="s">
        <v>338</v>
      </c>
      <c r="AK44" s="67"/>
      <c r="AL44" s="67"/>
      <c r="AM44" s="67"/>
      <c r="AN44" s="67"/>
      <c r="AO44" s="67"/>
      <c r="AQ44" s="67" t="s">
        <v>339</v>
      </c>
      <c r="AR44" s="67"/>
      <c r="AS44" s="67"/>
      <c r="AT44" s="67"/>
      <c r="AU44" s="67"/>
      <c r="AV44" s="67"/>
      <c r="AX44" s="67" t="s">
        <v>289</v>
      </c>
      <c r="AY44" s="67"/>
      <c r="AZ44" s="67"/>
      <c r="BA44" s="67"/>
      <c r="BB44" s="67"/>
      <c r="BC44" s="67"/>
      <c r="BE44" s="67" t="s">
        <v>340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311</v>
      </c>
      <c r="C45" s="65" t="s">
        <v>319</v>
      </c>
      <c r="D45" s="65" t="s">
        <v>329</v>
      </c>
      <c r="E45" s="65" t="s">
        <v>321</v>
      </c>
      <c r="F45" s="65" t="s">
        <v>277</v>
      </c>
      <c r="H45" s="65"/>
      <c r="I45" s="65" t="s">
        <v>311</v>
      </c>
      <c r="J45" s="65" t="s">
        <v>319</v>
      </c>
      <c r="K45" s="65" t="s">
        <v>301</v>
      </c>
      <c r="L45" s="65" t="s">
        <v>300</v>
      </c>
      <c r="M45" s="65" t="s">
        <v>334</v>
      </c>
      <c r="O45" s="65"/>
      <c r="P45" s="65" t="s">
        <v>311</v>
      </c>
      <c r="Q45" s="65" t="s">
        <v>320</v>
      </c>
      <c r="R45" s="65" t="s">
        <v>301</v>
      </c>
      <c r="S45" s="65" t="s">
        <v>300</v>
      </c>
      <c r="T45" s="65" t="s">
        <v>277</v>
      </c>
      <c r="V45" s="65"/>
      <c r="W45" s="65" t="s">
        <v>311</v>
      </c>
      <c r="X45" s="65" t="s">
        <v>319</v>
      </c>
      <c r="Y45" s="65" t="s">
        <v>301</v>
      </c>
      <c r="Z45" s="65" t="s">
        <v>300</v>
      </c>
      <c r="AA45" s="65" t="s">
        <v>277</v>
      </c>
      <c r="AC45" s="65"/>
      <c r="AD45" s="65" t="s">
        <v>324</v>
      </c>
      <c r="AE45" s="65" t="s">
        <v>319</v>
      </c>
      <c r="AF45" s="65" t="s">
        <v>301</v>
      </c>
      <c r="AG45" s="65" t="s">
        <v>300</v>
      </c>
      <c r="AH45" s="65" t="s">
        <v>334</v>
      </c>
      <c r="AJ45" s="65"/>
      <c r="AK45" s="65" t="s">
        <v>311</v>
      </c>
      <c r="AL45" s="65" t="s">
        <v>320</v>
      </c>
      <c r="AM45" s="65" t="s">
        <v>301</v>
      </c>
      <c r="AN45" s="65" t="s">
        <v>300</v>
      </c>
      <c r="AO45" s="65" t="s">
        <v>277</v>
      </c>
      <c r="AQ45" s="65"/>
      <c r="AR45" s="65" t="s">
        <v>311</v>
      </c>
      <c r="AS45" s="65" t="s">
        <v>319</v>
      </c>
      <c r="AT45" s="65" t="s">
        <v>329</v>
      </c>
      <c r="AU45" s="65" t="s">
        <v>300</v>
      </c>
      <c r="AV45" s="65" t="s">
        <v>277</v>
      </c>
      <c r="AX45" s="65"/>
      <c r="AY45" s="65" t="s">
        <v>311</v>
      </c>
      <c r="AZ45" s="65" t="s">
        <v>319</v>
      </c>
      <c r="BA45" s="65" t="s">
        <v>301</v>
      </c>
      <c r="BB45" s="65" t="s">
        <v>300</v>
      </c>
      <c r="BC45" s="65" t="s">
        <v>277</v>
      </c>
      <c r="BE45" s="65"/>
      <c r="BF45" s="65" t="s">
        <v>311</v>
      </c>
      <c r="BG45" s="65" t="s">
        <v>320</v>
      </c>
      <c r="BH45" s="65" t="s">
        <v>301</v>
      </c>
      <c r="BI45" s="65" t="s">
        <v>300</v>
      </c>
      <c r="BJ45" s="65" t="s">
        <v>277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31.762968000000001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23.267067000000001</v>
      </c>
      <c r="O46" s="65" t="s">
        <v>290</v>
      </c>
      <c r="P46" s="65">
        <v>600</v>
      </c>
      <c r="Q46" s="65">
        <v>800</v>
      </c>
      <c r="R46" s="65">
        <v>0</v>
      </c>
      <c r="S46" s="65">
        <v>10000</v>
      </c>
      <c r="T46" s="65">
        <v>1407.6923999999999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3.8127519999999998E-2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4.8585320000000003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264.40233999999998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142.05216999999999</v>
      </c>
      <c r="AX46" s="65" t="s">
        <v>291</v>
      </c>
      <c r="AY46" s="65"/>
      <c r="AZ46" s="65"/>
      <c r="BA46" s="65"/>
      <c r="BB46" s="65"/>
      <c r="BC46" s="65"/>
      <c r="BE46" s="65" t="s">
        <v>292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G21" sqref="G21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341</v>
      </c>
      <c r="B2" s="61" t="s">
        <v>342</v>
      </c>
      <c r="C2" s="61" t="s">
        <v>343</v>
      </c>
      <c r="D2" s="61">
        <v>62</v>
      </c>
      <c r="E2" s="61">
        <v>3145.8777</v>
      </c>
      <c r="F2" s="61">
        <v>403.29363999999998</v>
      </c>
      <c r="G2" s="61">
        <v>102.397705</v>
      </c>
      <c r="H2" s="61">
        <v>53.094875000000002</v>
      </c>
      <c r="I2" s="61">
        <v>49.30283</v>
      </c>
      <c r="J2" s="61">
        <v>152.25909999999999</v>
      </c>
      <c r="K2" s="61">
        <v>65.534199999999998</v>
      </c>
      <c r="L2" s="61">
        <v>86.724890000000002</v>
      </c>
      <c r="M2" s="61">
        <v>48.507339999999999</v>
      </c>
      <c r="N2" s="61">
        <v>5.4610500000000002</v>
      </c>
      <c r="O2" s="61">
        <v>29.435241999999999</v>
      </c>
      <c r="P2" s="61">
        <v>1618.8505</v>
      </c>
      <c r="Q2" s="61">
        <v>46.499927999999997</v>
      </c>
      <c r="R2" s="61">
        <v>1267.4313</v>
      </c>
      <c r="S2" s="61">
        <v>184.49359000000001</v>
      </c>
      <c r="T2" s="61">
        <v>12995.245000000001</v>
      </c>
      <c r="U2" s="61">
        <v>5.8393680000000003</v>
      </c>
      <c r="V2" s="61">
        <v>38.030799999999999</v>
      </c>
      <c r="W2" s="61">
        <v>548.48773000000006</v>
      </c>
      <c r="X2" s="61">
        <v>228.80533</v>
      </c>
      <c r="Y2" s="61">
        <v>3.3630651999999999</v>
      </c>
      <c r="Z2" s="61">
        <v>2.5725530000000001</v>
      </c>
      <c r="AA2" s="61">
        <v>31.966452</v>
      </c>
      <c r="AB2" s="61">
        <v>4.0829915999999997</v>
      </c>
      <c r="AC2" s="61">
        <v>1021.3766000000001</v>
      </c>
      <c r="AD2" s="61">
        <v>17.336365000000001</v>
      </c>
      <c r="AE2" s="61">
        <v>4.7257499999999997</v>
      </c>
      <c r="AF2" s="61">
        <v>4.6643815000000002</v>
      </c>
      <c r="AG2" s="61">
        <v>957.15409999999997</v>
      </c>
      <c r="AH2" s="61">
        <v>600.78660000000002</v>
      </c>
      <c r="AI2" s="61">
        <v>356.36745999999999</v>
      </c>
      <c r="AJ2" s="61">
        <v>2279.6682000000001</v>
      </c>
      <c r="AK2" s="61">
        <v>10187.253000000001</v>
      </c>
      <c r="AL2" s="61">
        <v>161.3013</v>
      </c>
      <c r="AM2" s="61">
        <v>5871.7816999999995</v>
      </c>
      <c r="AN2" s="61">
        <v>250.77771000000001</v>
      </c>
      <c r="AO2" s="61">
        <v>31.762968000000001</v>
      </c>
      <c r="AP2" s="61">
        <v>21.283225999999999</v>
      </c>
      <c r="AQ2" s="61">
        <v>10.479742</v>
      </c>
      <c r="AR2" s="61">
        <v>23.267067000000001</v>
      </c>
      <c r="AS2" s="61">
        <v>1407.6923999999999</v>
      </c>
      <c r="AT2" s="61">
        <v>3.8127519999999998E-2</v>
      </c>
      <c r="AU2" s="61">
        <v>4.8585320000000003</v>
      </c>
      <c r="AV2" s="61">
        <v>264.40233999999998</v>
      </c>
      <c r="AW2" s="61">
        <v>142.05216999999999</v>
      </c>
      <c r="AX2" s="61">
        <v>0.41688943000000001</v>
      </c>
      <c r="AY2" s="61">
        <v>3.6265193999999998</v>
      </c>
      <c r="AZ2" s="61">
        <v>531.55010000000004</v>
      </c>
      <c r="BA2" s="61">
        <v>90.810646000000006</v>
      </c>
      <c r="BB2" s="61">
        <v>25.088528</v>
      </c>
      <c r="BC2" s="61">
        <v>30.309082</v>
      </c>
      <c r="BD2" s="61">
        <v>35.379539999999999</v>
      </c>
      <c r="BE2" s="61">
        <v>2.6814475</v>
      </c>
      <c r="BF2" s="61">
        <v>15.602575999999999</v>
      </c>
      <c r="BG2" s="61">
        <v>1.3877448000000001E-2</v>
      </c>
      <c r="BH2" s="61">
        <v>1.7262438000000001E-2</v>
      </c>
      <c r="BI2" s="61">
        <v>1.9464413E-2</v>
      </c>
      <c r="BJ2" s="61">
        <v>0.16105095</v>
      </c>
      <c r="BK2" s="61">
        <v>1.067496E-3</v>
      </c>
      <c r="BL2" s="61">
        <v>0.82740650000000004</v>
      </c>
      <c r="BM2" s="61">
        <v>6.5288133999999998</v>
      </c>
      <c r="BN2" s="61">
        <v>2.4159326999999999</v>
      </c>
      <c r="BO2" s="61">
        <v>99.409355000000005</v>
      </c>
      <c r="BP2" s="61">
        <v>15.414916</v>
      </c>
      <c r="BQ2" s="61">
        <v>30.764927</v>
      </c>
      <c r="BR2" s="61">
        <v>113.98475999999999</v>
      </c>
      <c r="BS2" s="61">
        <v>70.077286000000001</v>
      </c>
      <c r="BT2" s="61">
        <v>18.537967999999999</v>
      </c>
      <c r="BU2" s="61">
        <v>0.42678756000000001</v>
      </c>
      <c r="BV2" s="61">
        <v>0.14763894999999999</v>
      </c>
      <c r="BW2" s="61">
        <v>1.3056597000000001</v>
      </c>
      <c r="BX2" s="61">
        <v>2.7479010000000001</v>
      </c>
      <c r="BY2" s="61">
        <v>0.33128875000000002</v>
      </c>
      <c r="BZ2" s="61">
        <v>3.9486399999999998E-3</v>
      </c>
      <c r="CA2" s="61">
        <v>1.099043</v>
      </c>
      <c r="CB2" s="61">
        <v>9.5704629999999999E-2</v>
      </c>
      <c r="CC2" s="61">
        <v>0.93150520000000003</v>
      </c>
      <c r="CD2" s="61">
        <v>5.7981615</v>
      </c>
      <c r="CE2" s="61">
        <v>0.28069758</v>
      </c>
      <c r="CF2" s="61">
        <v>0.62114829999999999</v>
      </c>
      <c r="CG2" s="61">
        <v>1.5E-5</v>
      </c>
      <c r="CH2" s="61">
        <v>0.1830212</v>
      </c>
      <c r="CI2" s="61">
        <v>1.9428639999999999E-7</v>
      </c>
      <c r="CJ2" s="61">
        <v>11.394067</v>
      </c>
      <c r="CK2" s="61">
        <v>7.804295E-2</v>
      </c>
      <c r="CL2" s="61">
        <v>3.6435493999999999</v>
      </c>
      <c r="CM2" s="61">
        <v>6.369637</v>
      </c>
      <c r="CN2" s="61">
        <v>4981.6959999999999</v>
      </c>
      <c r="CO2" s="61">
        <v>8743.92</v>
      </c>
      <c r="CP2" s="61">
        <v>6785.1147000000001</v>
      </c>
      <c r="CQ2" s="61">
        <v>2044.2844</v>
      </c>
      <c r="CR2" s="61">
        <v>1110.6848</v>
      </c>
      <c r="CS2" s="61">
        <v>654.00909999999999</v>
      </c>
      <c r="CT2" s="61">
        <v>5226.7340000000004</v>
      </c>
      <c r="CU2" s="61">
        <v>3621.5985999999998</v>
      </c>
      <c r="CV2" s="61">
        <v>1785.9592</v>
      </c>
      <c r="CW2" s="61">
        <v>4234.6379999999999</v>
      </c>
      <c r="CX2" s="61">
        <v>1149.8009999999999</v>
      </c>
      <c r="CY2" s="61">
        <v>5560.4315999999999</v>
      </c>
      <c r="CZ2" s="61">
        <v>3304.0427</v>
      </c>
      <c r="DA2" s="61">
        <v>8143.2359999999999</v>
      </c>
      <c r="DB2" s="61">
        <v>6539.6625999999997</v>
      </c>
      <c r="DC2" s="61">
        <v>12393.536</v>
      </c>
      <c r="DD2" s="61">
        <v>22013.085999999999</v>
      </c>
      <c r="DE2" s="61">
        <v>4943.1170000000002</v>
      </c>
      <c r="DF2" s="61">
        <v>7302.7439999999997</v>
      </c>
      <c r="DG2" s="61">
        <v>5012.4413999999997</v>
      </c>
      <c r="DH2" s="61">
        <v>286.85271999999998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90.810646000000006</v>
      </c>
      <c r="B6">
        <f>BB2</f>
        <v>25.088528</v>
      </c>
      <c r="C6">
        <f>BC2</f>
        <v>30.309082</v>
      </c>
      <c r="D6">
        <f>BD2</f>
        <v>35.379539999999999</v>
      </c>
    </row>
    <row r="7" spans="1:113" x14ac:dyDescent="0.3">
      <c r="B7">
        <f>ROUND(B6/MAX($B$6,$C$6,$D$6),1)</f>
        <v>0.7</v>
      </c>
      <c r="C7">
        <f>ROUND(C6/MAX($B$6,$C$6,$D$6),1)</f>
        <v>0.9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21747</v>
      </c>
      <c r="C2" s="56">
        <f ca="1">YEAR(TODAY())-YEAR(B2)+IF(TODAY()&gt;=DATE(YEAR(TODAY()),MONTH(B2),DAY(B2)),0,-1)</f>
        <v>62</v>
      </c>
      <c r="E2" s="52">
        <v>162</v>
      </c>
      <c r="F2" s="53" t="s">
        <v>275</v>
      </c>
      <c r="G2" s="52">
        <v>52.4</v>
      </c>
      <c r="H2" s="51" t="s">
        <v>40</v>
      </c>
      <c r="I2" s="72">
        <f>ROUND(G3/E3^2,1)</f>
        <v>20</v>
      </c>
    </row>
    <row r="3" spans="1:9" x14ac:dyDescent="0.3">
      <c r="E3" s="51">
        <f>E2/100</f>
        <v>1.62</v>
      </c>
      <c r="F3" s="51" t="s">
        <v>39</v>
      </c>
      <c r="G3" s="51">
        <f>G2</f>
        <v>52.4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44494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topLeftCell="A19"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양선우, ID : H1900944)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10월 28일 14:47:43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23" sqref="Y23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44494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62</v>
      </c>
      <c r="G12" s="94"/>
      <c r="H12" s="94"/>
      <c r="I12" s="94"/>
      <c r="K12" s="123">
        <f>'개인정보 및 신체계측 입력'!E2</f>
        <v>162</v>
      </c>
      <c r="L12" s="124"/>
      <c r="M12" s="117">
        <f>'개인정보 및 신체계측 입력'!G2</f>
        <v>52.4</v>
      </c>
      <c r="N12" s="118"/>
      <c r="O12" s="113" t="s">
        <v>270</v>
      </c>
      <c r="P12" s="107"/>
      <c r="Q12" s="90">
        <f>'개인정보 및 신체계측 입력'!I2</f>
        <v>20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양선우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80" t="s">
        <v>42</v>
      </c>
      <c r="E36" s="80"/>
      <c r="F36" s="80"/>
      <c r="G36" s="80"/>
      <c r="H36" s="80"/>
      <c r="I36" s="34">
        <f>'DRIs DATA'!F8</f>
        <v>61.295000000000002</v>
      </c>
      <c r="J36" s="83" t="s">
        <v>43</v>
      </c>
      <c r="K36" s="83"/>
      <c r="L36" s="83"/>
      <c r="M36" s="83"/>
      <c r="N36" s="35"/>
      <c r="O36" s="103" t="s">
        <v>44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181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80" t="s">
        <v>42</v>
      </c>
      <c r="E41" s="80"/>
      <c r="F41" s="80"/>
      <c r="G41" s="80"/>
      <c r="H41" s="80"/>
      <c r="I41" s="34">
        <f>'DRIs DATA'!G8</f>
        <v>15.563000000000001</v>
      </c>
      <c r="J41" s="83" t="s">
        <v>43</v>
      </c>
      <c r="K41" s="83"/>
      <c r="L41" s="83"/>
      <c r="M41" s="83"/>
      <c r="N41" s="35"/>
      <c r="O41" s="84" t="s">
        <v>48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183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04" t="s">
        <v>42</v>
      </c>
      <c r="E46" s="104"/>
      <c r="F46" s="104"/>
      <c r="G46" s="104"/>
      <c r="H46" s="104"/>
      <c r="I46" s="34">
        <f>'DRIs DATA'!H8</f>
        <v>23.140999999999998</v>
      </c>
      <c r="J46" s="83" t="s">
        <v>43</v>
      </c>
      <c r="K46" s="83"/>
      <c r="L46" s="83"/>
      <c r="M46" s="83"/>
      <c r="N46" s="35"/>
      <c r="O46" s="84" t="s">
        <v>47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182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190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163</v>
      </c>
      <c r="D69" s="79"/>
      <c r="E69" s="79"/>
      <c r="F69" s="79"/>
      <c r="G69" s="79"/>
      <c r="H69" s="80" t="s">
        <v>169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0.7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52</v>
      </c>
      <c r="O69" s="81">
        <f>ROUND('그룹 전체 사용자의 일일 입력'!D6/MAX('그룹 전체 사용자의 일일 입력'!$B$6,'그룹 전체 사용자의 일일 입력'!$C$6,'그룹 전체 사용자의 일일 입력'!$D$6),1)</f>
        <v>1</v>
      </c>
      <c r="P69" s="8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2" t="s">
        <v>164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50</v>
      </c>
      <c r="D72" s="79"/>
      <c r="E72" s="79"/>
      <c r="F72" s="79"/>
      <c r="G72" s="79"/>
      <c r="H72" s="38"/>
      <c r="I72" s="80" t="s">
        <v>51</v>
      </c>
      <c r="J72" s="80"/>
      <c r="K72" s="36">
        <f>ROUND('DRIs DATA'!L8,1)</f>
        <v>20.7</v>
      </c>
      <c r="L72" s="36" t="s">
        <v>52</v>
      </c>
      <c r="M72" s="36">
        <f>ROUND('DRIs DATA'!K8,1)</f>
        <v>8.6999999999999993</v>
      </c>
      <c r="N72" s="83" t="s">
        <v>53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180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191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167</v>
      </c>
      <c r="C80" s="96"/>
      <c r="D80" s="96"/>
      <c r="E80" s="96"/>
      <c r="F80" s="21"/>
      <c r="G80" s="21"/>
      <c r="H80" s="21"/>
      <c r="L80" s="96" t="s">
        <v>171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267</v>
      </c>
      <c r="C93" s="98"/>
      <c r="D93" s="98"/>
      <c r="E93" s="98"/>
      <c r="F93" s="98"/>
      <c r="G93" s="98"/>
      <c r="H93" s="98"/>
      <c r="I93" s="98"/>
      <c r="J93" s="99"/>
      <c r="L93" s="97" t="s">
        <v>174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170</v>
      </c>
      <c r="C94" s="156"/>
      <c r="D94" s="156"/>
      <c r="E94" s="156"/>
      <c r="F94" s="154">
        <f>ROUND('DRIs DATA'!F16/'DRIs DATA'!C16*100,2)</f>
        <v>168.99</v>
      </c>
      <c r="G94" s="154"/>
      <c r="H94" s="156" t="s">
        <v>166</v>
      </c>
      <c r="I94" s="156"/>
      <c r="J94" s="157"/>
      <c r="L94" s="158" t="s">
        <v>170</v>
      </c>
      <c r="M94" s="156"/>
      <c r="N94" s="156"/>
      <c r="O94" s="156"/>
      <c r="P94" s="156"/>
      <c r="Q94" s="23">
        <f>ROUND('DRIs DATA'!M16/'DRIs DATA'!K16*100,2)</f>
        <v>316.92</v>
      </c>
      <c r="R94" s="156" t="s">
        <v>166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179</v>
      </c>
      <c r="C96" s="143"/>
      <c r="D96" s="143"/>
      <c r="E96" s="143"/>
      <c r="F96" s="143"/>
      <c r="G96" s="143"/>
      <c r="H96" s="143"/>
      <c r="I96" s="143"/>
      <c r="J96" s="144"/>
      <c r="L96" s="148" t="s">
        <v>172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192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168</v>
      </c>
      <c r="C107" s="96"/>
      <c r="D107" s="96"/>
      <c r="E107" s="96"/>
      <c r="F107" s="6"/>
      <c r="G107" s="6"/>
      <c r="H107" s="6"/>
      <c r="I107" s="6"/>
      <c r="L107" s="96" t="s">
        <v>269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263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264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170</v>
      </c>
      <c r="C121" s="16"/>
      <c r="D121" s="16"/>
      <c r="E121" s="15"/>
      <c r="F121" s="154">
        <f>ROUND('DRIs DATA'!F26/'DRIs DATA'!C26*100,2)</f>
        <v>228.81</v>
      </c>
      <c r="G121" s="154"/>
      <c r="H121" s="156" t="s">
        <v>165</v>
      </c>
      <c r="I121" s="156"/>
      <c r="J121" s="157"/>
      <c r="L121" s="42" t="s">
        <v>170</v>
      </c>
      <c r="M121" s="20"/>
      <c r="N121" s="20"/>
      <c r="O121" s="23"/>
      <c r="P121" s="6"/>
      <c r="Q121" s="58">
        <f>ROUND('DRIs DATA'!AH26/'DRIs DATA'!AE26*100,2)</f>
        <v>272.2</v>
      </c>
      <c r="R121" s="156" t="s">
        <v>165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173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268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261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262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193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176</v>
      </c>
      <c r="C158" s="96"/>
      <c r="D158" s="96"/>
      <c r="E158" s="6"/>
      <c r="F158" s="6"/>
      <c r="G158" s="6"/>
      <c r="H158" s="6"/>
      <c r="I158" s="6"/>
      <c r="L158" s="96" t="s">
        <v>177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265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175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170</v>
      </c>
      <c r="C172" s="20"/>
      <c r="D172" s="20"/>
      <c r="E172" s="6"/>
      <c r="F172" s="154">
        <f>ROUND('DRIs DATA'!F36/'DRIs DATA'!C36*100,2)</f>
        <v>119.64</v>
      </c>
      <c r="G172" s="154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679.15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184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186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178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266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154">
        <f>ROUND('DRIs DATA'!F46/'DRIs DATA'!C46*100,2)</f>
        <v>317.63</v>
      </c>
      <c r="G197" s="154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185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194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187</v>
      </c>
      <c r="C209" s="155"/>
      <c r="D209" s="155"/>
      <c r="E209" s="155"/>
      <c r="F209" s="155"/>
      <c r="G209" s="155"/>
      <c r="H209" s="155"/>
      <c r="I209" s="24">
        <f>'DRIs DATA'!B6</f>
        <v>1800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141" t="s">
        <v>189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2021-10-28T06:01:42Z</dcterms:modified>
</cp:coreProperties>
</file>