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7605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<sst xmlns="http://schemas.openxmlformats.org/spreadsheetml/2006/main" count="692" uniqueCount="337">
  <si>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</si>
  <si>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</si>
  <si>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</si>
  <si>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</si>
  <si>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</si>
  <si>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</si>
  <si>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</si>
  <si>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</si>
  <si>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</si>
  <si>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</si>
  <si>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</si>
  <si>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</si>
  <si>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</si>
  <si>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</si>
  <si>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</si>
  <si>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</si>
  <si>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</si>
  <si>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</si>
  <si>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</si>
  <si>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</si>
  <si>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</si>
  <si>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</si>
  <si>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</si>
  <si>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</si>
  <si>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</si>
  <si>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</si>
  <si>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</si>
  <si>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</si>
  <si>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</si>
  <si>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</si>
  <si>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</si>
  <si>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</si>
  <si>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</si>
  <si>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</si>
  <si>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</si>
  <si>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</si>
  <si>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</si>
  <si>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</si>
  <si>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</si>
  <si>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</si>
  <si>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</si>
  <si>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</si>
  <si>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</si>
  <si>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</si>
  <si>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</si>
  <si>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</si>
  <si>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</si>
  <si>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</si>
  <si>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</si>
  <si>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</si>
  <si>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</si>
  <si>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</si>
  <si>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</si>
  <si>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</si>
  <si>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</si>
  <si>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</si>
  <si>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</si>
  <si>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</si>
  <si>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</si>
  <si>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</si>
  <si>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</si>
  <si>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</si>
  <si>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</si>
  <si>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</si>
  <si>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</si>
  <si>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</si>
  <si>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</si>
  <si>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</si>
  <si>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</si>
  <si>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</si>
  <si>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</si>
  <si>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</si>
  <si>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</si>
  <si>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</si>
  <si>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</si>
  <si>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</si>
  <si>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</si>
  <si>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</si>
  <si>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</si>
  <si>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</si>
  <si>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</si>
  <si>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</si>
  <si>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</si>
  <si>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</si>
  <si>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</si>
  <si>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</si>
  <si>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</si>
  <si>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</si>
  <si>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</si>
  <si>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</si>
  <si>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</si>
  <si>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</si>
  <si>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</si>
  <si>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</si>
  <si>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</si>
  <si>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</si>
  <si>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</si>
  <si>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</si>
  <si>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</si>
  <si>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</si>
  <si>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</si>
  <si>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</si>
  <si>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</si>
  <si>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</si>
  <si>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</si>
  <si>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</si>
  <si>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</si>
  <si>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</si>
  <si>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</si>
  <si>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</si>
  <si>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</si>
  <si>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</si>
  <si>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</si>
  <si>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</si>
  <si>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</si>
  <si>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</si>
  <si>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</si>
  <si>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</si>
  <si>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</si>
  <si>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</si>
  <si>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</si>
  <si>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</si>
  <si>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</si>
  <si>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</si>
  <si>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</si>
  <si>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</si>
  <si>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</si>
  <si>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</si>
  <si>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</si>
  <si>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</si>
  <si>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</si>
  <si>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</si>
  <si>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</si>
  <si>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</si>
  <si>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</si>
  <si>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</si>
  <si>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</si>
  <si>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</si>
  <si>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</si>
  <si>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</si>
  <si>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</si>
  <si>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</si>
  <si>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</si>
  <si>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</si>
  <si>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</si>
  <si>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</si>
  <si>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</si>
  <si>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</si>
  <si>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</si>
  <si>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</si>
  <si>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</si>
  <si>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</si>
  <si>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</si>
  <si>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</si>
  <si>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</si>
  <si>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</si>
  <si>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</si>
  <si>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</si>
  <si>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</si>
  <si>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</si>
  <si>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</si>
  <si>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</si>
  <si>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</si>
  <si>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</si>
  <si>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</si>
  <si>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</si>
  <si>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</si>
  <si>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</si>
  <si>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</si>
  <si>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</si>
  <si>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</si>
  <si>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</si>
  <si>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</si>
  <si>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</si>
  <si>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</si>
  <si>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</si>
  <si>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</si>
  <si>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</si>
  <si>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</si>
  <si>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</si>
  <si>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</si>
  <si>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</si>
  <si>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</si>
  <si>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</si>
  <si>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</si>
  <si>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</si>
  <si>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</si>
  <si>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</si>
  <si>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</si>
  <si>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</si>
  <si>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</si>
  <si>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</si>
  <si>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</si>
  <si>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</si>
  <si>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</si>
  <si>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</si>
  <si>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</si>
  <si>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</si>
  <si>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</si>
  <si>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</si>
  <si>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</si>
  <si>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</si>
  <si>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</si>
  <si>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</si>
  <si>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</si>
  <si>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</si>
  <si>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</si>
  <si>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</si>
  <si>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</si>
  <si>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</si>
  <si>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</si>
  <si>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</si>
  <si>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</si>
  <si>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</si>
  <si>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</si>
  <si>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</si>
  <si>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</si>
  <si>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</si>
  <si>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</si>
  <si>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</si>
  <si>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</si>
  <si>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</si>
  <si>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</si>
  <si>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</si>
  <si>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</si>
  <si>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</si>
  <si>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</si>
  <si>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</si>
  <si>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</si>
  <si>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</si>
  <si>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</si>
  <si>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</si>
  <si>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</si>
  <si>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</si>
  <si>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</si>
  <si>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</si>
  <si>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</si>
  <si>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</si>
  <si>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</si>
  <si>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</si>
  <si>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</si>
  <si>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</si>
  <si>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</si>
  <si>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</si>
  <si>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</si>
  <si>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</si>
  <si>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</si>
  <si>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</si>
  <si>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</si>
  <si>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</si>
  <si>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</si>
  <si>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</si>
  <si>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</si>
  <si>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</si>
  <si>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</si>
  <si>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</si>
  <si>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</si>
  <si>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</si>
  <si>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</si>
  <si>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</si>
  <si>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</si>
  <si>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</si>
  <si>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</si>
  <si>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</si>
  <si>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</si>
  <si>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</si>
  <si>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</si>
  <si>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</si>
  <si>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</si>
  <si>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</si>
  <si>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</si>
  <si>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</si>
  <si>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</si>
  <si>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</si>
  <si>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</si>
  <si>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</si>
  <si>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</si>
  <si>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</si>
  <si>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</si>
  <si>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</si>
  <si>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</si>
  <si>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</si>
  <si>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</si>
  <si>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</si>
  <si>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</si>
  <si>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</si>
  <si>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</si>
  <si>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</si>
  <si>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</si>
  <si>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</si>
  <si>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</si>
  <si>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</si>
  <si>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</si>
  <si>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</si>
  <si>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</si>
  <si>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</si>
  <si>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</si>
  <si>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</si>
  <si>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</si>
  <si>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</si>
  <si>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</si>
  <si>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</si>
  <si>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</si>
  <si>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</si>
  <si>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</si>
  <si>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</si>
  <si>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</si>
  <si>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</si>
  <si>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</si>
  <si>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</si>
  <si>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</si>
  <si>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</si>
  <si>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</si>
  <si>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</si>
  <si>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</si>
  <si>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</si>
  <si>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</si>
  <si>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</si>
  <si>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출력시각</t>
    <phoneticPr fontId="1" type="noConversion"/>
  </si>
  <si>
    <t>다량영양소</t>
    <phoneticPr fontId="1" type="noConversion"/>
  </si>
  <si>
    <t>식이섬유</t>
    <phoneticPr fontId="1" type="noConversion"/>
  </si>
  <si>
    <t>단백질(g/일)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</si>
  <si>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</si>
  <si>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</si>
  <si>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</si>
  <si>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티아민</t>
    <phoneticPr fontId="1" type="noConversion"/>
  </si>
  <si>
    <t>비타민B6</t>
    <phoneticPr fontId="1" type="noConversion"/>
  </si>
  <si>
    <t>인</t>
    <phoneticPr fontId="1" type="noConversion"/>
  </si>
  <si>
    <t>칼륨</t>
    <phoneticPr fontId="1" type="noConversion"/>
  </si>
  <si>
    <t>불소</t>
    <phoneticPr fontId="1" type="noConversion"/>
  </si>
  <si>
    <t>요오드</t>
    <phoneticPr fontId="1" type="noConversion"/>
  </si>
  <si>
    <t>셀레늄</t>
    <phoneticPr fontId="1" type="noConversion"/>
  </si>
  <si>
    <t>F</t>
  </si>
  <si>
    <t>(설문지 : FFQ 95문항 설문지, 사용자 : 홍금숙, ID : H1900976)</t>
  </si>
  <si>
    <t>2021년 11월 12일 11:32:06</t>
  </si>
  <si>
    <t>H1900976</t>
  </si>
  <si>
    <t>홍금숙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</si>
</sst>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83.110169999999997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812448"/>
        <c:axId val="608812056"/>
      </c:barChart>
      <c:catAx>
        <c:axId val="60881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812056"/>
        <c:crosses val="autoZero"/>
        <c:auto val="1"/>
        <c:lblAlgn val="ctr"/>
        <c:lblOffset val="100"/>
        <c:noMultiLvlLbl val="0"/>
      </c:catAx>
      <c:valAx>
        <c:axId val="608812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81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4.6357119999999998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5722496"/>
        <c:axId val="615718968"/>
      </c:barChart>
      <c:catAx>
        <c:axId val="61572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718968"/>
        <c:crosses val="autoZero"/>
        <c:auto val="1"/>
        <c:lblAlgn val="ctr"/>
        <c:lblOffset val="100"/>
        <c:noMultiLvlLbl val="0"/>
      </c:catAx>
      <c:valAx>
        <c:axId val="61571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572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6.2767286000000002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5720144"/>
        <c:axId val="615719752"/>
      </c:barChart>
      <c:catAx>
        <c:axId val="61572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719752"/>
        <c:crosses val="autoZero"/>
        <c:auto val="1"/>
        <c:lblAlgn val="ctr"/>
        <c:lblOffset val="100"/>
        <c:noMultiLvlLbl val="0"/>
      </c:catAx>
      <c:valAx>
        <c:axId val="615719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572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1509.5202999999999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123080"/>
        <c:axId val="514122296"/>
      </c:barChart>
      <c:catAx>
        <c:axId val="514123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122296"/>
        <c:crosses val="autoZero"/>
        <c:auto val="1"/>
        <c:lblAlgn val="ctr"/>
        <c:lblOffset val="100"/>
        <c:noMultiLvlLbl val="0"/>
      </c:catAx>
      <c:valAx>
        <c:axId val="514122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123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4901.6369999999997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123472"/>
        <c:axId val="716232136"/>
      </c:barChart>
      <c:catAx>
        <c:axId val="51412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6232136"/>
        <c:crosses val="autoZero"/>
        <c:auto val="1"/>
        <c:lblAlgn val="ctr"/>
        <c:lblOffset val="100"/>
        <c:noMultiLvlLbl val="0"/>
      </c:catAx>
      <c:valAx>
        <c:axId val="7162321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12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206.62633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6232528"/>
        <c:axId val="716233312"/>
      </c:barChart>
      <c:catAx>
        <c:axId val="71623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6233312"/>
        <c:crosses val="autoZero"/>
        <c:auto val="1"/>
        <c:lblAlgn val="ctr"/>
        <c:lblOffset val="100"/>
        <c:noMultiLvlLbl val="0"/>
      </c:catAx>
      <c:valAx>
        <c:axId val="716233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623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191.95305999999999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343504"/>
        <c:axId val="617342720"/>
      </c:barChart>
      <c:catAx>
        <c:axId val="61734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342720"/>
        <c:crosses val="autoZero"/>
        <c:auto val="1"/>
        <c:lblAlgn val="ctr"/>
        <c:lblOffset val="100"/>
        <c:noMultiLvlLbl val="0"/>
      </c:catAx>
      <c:valAx>
        <c:axId val="617342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34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13.678165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343896"/>
        <c:axId val="617344288"/>
      </c:barChart>
      <c:catAx>
        <c:axId val="617343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344288"/>
        <c:crosses val="autoZero"/>
        <c:auto val="1"/>
        <c:lblAlgn val="ctr"/>
        <c:lblOffset val="100"/>
        <c:noMultiLvlLbl val="0"/>
      </c:catAx>
      <c:valAx>
        <c:axId val="6173442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343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1574.9042999999999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336344"/>
        <c:axId val="521336736"/>
      </c:barChart>
      <c:catAx>
        <c:axId val="521336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336736"/>
        <c:crosses val="autoZero"/>
        <c:auto val="1"/>
        <c:lblAlgn val="ctr"/>
        <c:lblOffset val="100"/>
        <c:noMultiLvlLbl val="0"/>
      </c:catAx>
      <c:valAx>
        <c:axId val="5213367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336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6.9077609999999998E-2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337520"/>
        <c:axId val="611061192"/>
      </c:barChart>
      <c:catAx>
        <c:axId val="521337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061192"/>
        <c:crosses val="autoZero"/>
        <c:auto val="1"/>
        <c:lblAlgn val="ctr"/>
        <c:lblOffset val="100"/>
        <c:noMultiLvlLbl val="0"/>
      </c:catAx>
      <c:valAx>
        <c:axId val="611061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33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4.3325566999999996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060800"/>
        <c:axId val="611057664"/>
      </c:barChart>
      <c:catAx>
        <c:axId val="611060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057664"/>
        <c:crosses val="autoZero"/>
        <c:auto val="1"/>
        <c:lblAlgn val="ctr"/>
        <c:lblOffset val="100"/>
        <c:noMultiLvlLbl val="0"/>
      </c:catAx>
      <c:valAx>
        <c:axId val="611057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06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39.849564000000001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047944"/>
        <c:axId val="610048728"/>
      </c:barChart>
      <c:catAx>
        <c:axId val="610047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048728"/>
        <c:crosses val="autoZero"/>
        <c:auto val="1"/>
        <c:lblAlgn val="ctr"/>
        <c:lblOffset val="100"/>
        <c:noMultiLvlLbl val="0"/>
      </c:catAx>
      <c:valAx>
        <c:axId val="610048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047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147.50810000000001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058840"/>
        <c:axId val="611059232"/>
      </c:barChart>
      <c:catAx>
        <c:axId val="61105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059232"/>
        <c:crosses val="autoZero"/>
        <c:auto val="1"/>
        <c:lblAlgn val="ctr"/>
        <c:lblOffset val="100"/>
        <c:noMultiLvlLbl val="0"/>
      </c:catAx>
      <c:valAx>
        <c:axId val="611059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05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96.412940000000006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060408"/>
        <c:axId val="611059624"/>
      </c:barChart>
      <c:catAx>
        <c:axId val="61106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059624"/>
        <c:crosses val="autoZero"/>
        <c:auto val="1"/>
        <c:lblAlgn val="ctr"/>
        <c:lblOffset val="100"/>
        <c:noMultiLvlLbl val="0"/>
      </c:catAx>
      <c:valAx>
        <c:axId val="611059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06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4.7300000000000004</c:v>
                </c:pt>
                <c:pt idx="1">
                  <c:v>8.6959999999999997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6117376"/>
        <c:axId val="526115024"/>
      </c:barChart>
      <c:catAx>
        <c:axId val="52611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115024"/>
        <c:crosses val="autoZero"/>
        <c:auto val="1"/>
        <c:lblAlgn val="ctr"/>
        <c:lblOffset val="100"/>
        <c:noMultiLvlLbl val="0"/>
      </c:catAx>
      <c:valAx>
        <c:axId val="526115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11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12.106780000000001</c:v>
                </c:pt>
                <c:pt idx="1">
                  <c:v>13.290488</c:v>
                </c:pt>
                <c:pt idx="2">
                  <c:v>15.920624999999999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698.21014000000002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116592"/>
        <c:axId val="526116984"/>
      </c:barChart>
      <c:catAx>
        <c:axId val="52611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116984"/>
        <c:crosses val="autoZero"/>
        <c:auto val="1"/>
        <c:lblAlgn val="ctr"/>
        <c:lblOffset val="100"/>
        <c:noMultiLvlLbl val="0"/>
      </c:catAx>
      <c:valAx>
        <c:axId val="526116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11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19.923210000000001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117768"/>
        <c:axId val="526114240"/>
      </c:barChart>
      <c:catAx>
        <c:axId val="52611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114240"/>
        <c:crosses val="autoZero"/>
        <c:auto val="1"/>
        <c:lblAlgn val="ctr"/>
        <c:lblOffset val="100"/>
        <c:noMultiLvlLbl val="0"/>
      </c:catAx>
      <c:valAx>
        <c:axId val="526114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11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74.524000000000001</c:v>
                </c:pt>
                <c:pt idx="1">
                  <c:v>9.6920000000000002</c:v>
                </c:pt>
                <c:pt idx="2">
                  <c:v>15.784000000000001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2503144"/>
        <c:axId val="602501968"/>
      </c:barChart>
      <c:catAx>
        <c:axId val="602503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2501968"/>
        <c:crosses val="autoZero"/>
        <c:auto val="1"/>
        <c:lblAlgn val="ctr"/>
        <c:lblOffset val="100"/>
        <c:noMultiLvlLbl val="0"/>
      </c:catAx>
      <c:valAx>
        <c:axId val="602501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2503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2355.3375999999998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2502752"/>
        <c:axId val="602499616"/>
      </c:barChart>
      <c:catAx>
        <c:axId val="602502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2499616"/>
        <c:crosses val="autoZero"/>
        <c:auto val="1"/>
        <c:lblAlgn val="ctr"/>
        <c:lblOffset val="100"/>
        <c:noMultiLvlLbl val="0"/>
      </c:catAx>
      <c:valAx>
        <c:axId val="602499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2502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250.32468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2501576"/>
        <c:axId val="602500008"/>
      </c:barChart>
      <c:catAx>
        <c:axId val="602501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2500008"/>
        <c:crosses val="autoZero"/>
        <c:auto val="1"/>
        <c:lblAlgn val="ctr"/>
        <c:lblOffset val="100"/>
        <c:noMultiLvlLbl val="0"/>
      </c:catAx>
      <c:valAx>
        <c:axId val="602500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2501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720.84889999999996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333904"/>
        <c:axId val="524333120"/>
      </c:barChart>
      <c:catAx>
        <c:axId val="5243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333120"/>
        <c:crosses val="autoZero"/>
        <c:auto val="1"/>
        <c:lblAlgn val="ctr"/>
        <c:lblOffset val="100"/>
        <c:noMultiLvlLbl val="0"/>
      </c:catAx>
      <c:valAx>
        <c:axId val="52433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3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4.1048640000000001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046376"/>
        <c:axId val="610047552"/>
      </c:barChart>
      <c:catAx>
        <c:axId val="610046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047552"/>
        <c:crosses val="autoZero"/>
        <c:auto val="1"/>
        <c:lblAlgn val="ctr"/>
        <c:lblOffset val="100"/>
        <c:noMultiLvlLbl val="0"/>
      </c:catAx>
      <c:valAx>
        <c:axId val="610047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046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5409.84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334296"/>
        <c:axId val="524335472"/>
      </c:barChart>
      <c:catAx>
        <c:axId val="5243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335472"/>
        <c:crosses val="autoZero"/>
        <c:auto val="1"/>
        <c:lblAlgn val="ctr"/>
        <c:lblOffset val="100"/>
        <c:noMultiLvlLbl val="0"/>
      </c:catAx>
      <c:valAx>
        <c:axId val="524335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3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20.624545999999999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335080"/>
        <c:axId val="524334688"/>
      </c:barChart>
      <c:catAx>
        <c:axId val="52433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334688"/>
        <c:crosses val="autoZero"/>
        <c:auto val="1"/>
        <c:lblAlgn val="ctr"/>
        <c:lblOffset val="100"/>
        <c:noMultiLvlLbl val="0"/>
      </c:catAx>
      <c:valAx>
        <c:axId val="52433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33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2.3605740000000002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336648"/>
        <c:axId val="522022896"/>
      </c:barChart>
      <c:catAx>
        <c:axId val="524336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22896"/>
        <c:crosses val="autoZero"/>
        <c:auto val="1"/>
        <c:lblAlgn val="ctr"/>
        <c:lblOffset val="100"/>
        <c:noMultiLvlLbl val="0"/>
      </c:catAx>
      <c:valAx>
        <c:axId val="52202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336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365.32333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049120"/>
        <c:axId val="610049512"/>
      </c:barChart>
      <c:catAx>
        <c:axId val="61004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049512"/>
        <c:crosses val="autoZero"/>
        <c:auto val="1"/>
        <c:lblAlgn val="ctr"/>
        <c:lblOffset val="100"/>
        <c:noMultiLvlLbl val="0"/>
      </c:catAx>
      <c:valAx>
        <c:axId val="610049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049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1.8452314000000001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6739160"/>
        <c:axId val="716739552"/>
      </c:barChart>
      <c:catAx>
        <c:axId val="716739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6739552"/>
        <c:crosses val="autoZero"/>
        <c:auto val="1"/>
        <c:lblAlgn val="ctr"/>
        <c:lblOffset val="100"/>
        <c:noMultiLvlLbl val="0"/>
      </c:catAx>
      <c:valAx>
        <c:axId val="716739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6739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18.869683999999999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6742296"/>
        <c:axId val="716740728"/>
      </c:barChart>
      <c:catAx>
        <c:axId val="716742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6740728"/>
        <c:crosses val="autoZero"/>
        <c:auto val="1"/>
        <c:lblAlgn val="ctr"/>
        <c:lblOffset val="100"/>
        <c:noMultiLvlLbl val="0"/>
      </c:catAx>
      <c:valAx>
        <c:axId val="716740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674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2.3605740000000002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6741512"/>
        <c:axId val="716742688"/>
      </c:barChart>
      <c:catAx>
        <c:axId val="71674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6742688"/>
        <c:crosses val="autoZero"/>
        <c:auto val="1"/>
        <c:lblAlgn val="ctr"/>
        <c:lblOffset val="100"/>
        <c:noMultiLvlLbl val="0"/>
      </c:catAx>
      <c:valAx>
        <c:axId val="716742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674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726.67529999999999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6739944"/>
        <c:axId val="615721320"/>
      </c:barChart>
      <c:catAx>
        <c:axId val="71673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721320"/>
        <c:crosses val="autoZero"/>
        <c:auto val="1"/>
        <c:lblAlgn val="ctr"/>
        <c:lblOffset val="100"/>
        <c:noMultiLvlLbl val="0"/>
      </c:catAx>
      <c:valAx>
        <c:axId val="615721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673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11.817104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5720928"/>
        <c:axId val="615721712"/>
      </c:barChart>
      <c:catAx>
        <c:axId val="61572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721712"/>
        <c:crosses val="autoZero"/>
        <c:auto val="1"/>
        <c:lblAlgn val="ctr"/>
        <c:lblOffset val="100"/>
        <c:noMultiLvlLbl val="0"/>
      </c:catAx>
      <c:valAx>
        <c:axId val="615721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572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홍금숙, ID : H1900976)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12일 11:32:06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2355.3375999999998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83.110169999999997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39.849564000000001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74.524000000000001</v>
      </c>
      <c r="G8" s="59">
        <f>'DRIs DATA 입력'!G8</f>
        <v>9.6920000000000002</v>
      </c>
      <c r="H8" s="59">
        <f>'DRIs DATA 입력'!H8</f>
        <v>15.784000000000001</v>
      </c>
      <c r="I8" s="46"/>
      <c r="J8" s="59" t="s">
        <v>216</v>
      </c>
      <c r="K8" s="59">
        <f>'DRIs DATA 입력'!K8</f>
        <v>4.7300000000000004</v>
      </c>
      <c r="L8" s="59">
        <f>'DRIs DATA 입력'!L8</f>
        <v>8.6959999999999997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698.21014000000002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19.923210000000001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4.1048640000000001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365.32333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250.32468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2.1515431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1.8452314000000001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18.869683999999999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2.3605740000000002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726.67529999999999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11.817104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4.6357119999999998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6.2767286000000002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720.84889999999996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1509.5202999999999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5409.84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4901.6369999999997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206.62633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191.95305999999999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20.624545999999999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13.678165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1574.9042999999999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6.9077609999999998E-2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4.3325566999999996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147.50810000000001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96.412940000000006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6" sqref="J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333</v>
      </c>
      <c r="G1" s="62" t="s">
        <v>318</v>
      </c>
      <c r="H1" s="61" t="s">
        <v>334</v>
      </c>
    </row>
    <row r="3" spans="1:27" x14ac:dyDescent="0.3">
      <c r="A3" s="68" t="s">
        <v>319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277</v>
      </c>
      <c r="B4" s="67"/>
      <c r="C4" s="67"/>
      <c r="E4" s="69" t="s">
        <v>278</v>
      </c>
      <c r="F4" s="70"/>
      <c r="G4" s="70"/>
      <c r="H4" s="71"/>
      <c r="J4" s="69" t="s">
        <v>279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320</v>
      </c>
      <c r="V4" s="67"/>
      <c r="W4" s="67"/>
      <c r="X4" s="67"/>
      <c r="Y4" s="67"/>
      <c r="Z4" s="67"/>
    </row>
    <row r="5" spans="1:27" x14ac:dyDescent="0.3">
      <c r="A5" s="65"/>
      <c r="B5" s="65" t="s">
        <v>280</v>
      </c>
      <c r="C5" s="65" t="s">
        <v>281</v>
      </c>
      <c r="E5" s="65"/>
      <c r="F5" s="65" t="s">
        <v>50</v>
      </c>
      <c r="G5" s="65" t="s">
        <v>282</v>
      </c>
      <c r="H5" s="65" t="s">
        <v>46</v>
      </c>
      <c r="J5" s="65"/>
      <c r="K5" s="65" t="s">
        <v>283</v>
      </c>
      <c r="L5" s="65" t="s">
        <v>284</v>
      </c>
      <c r="N5" s="65"/>
      <c r="O5" s="65" t="s">
        <v>285</v>
      </c>
      <c r="P5" s="65" t="s">
        <v>286</v>
      </c>
      <c r="Q5" s="65" t="s">
        <v>287</v>
      </c>
      <c r="R5" s="65" t="s">
        <v>288</v>
      </c>
      <c r="S5" s="65" t="s">
        <v>281</v>
      </c>
      <c r="U5" s="65"/>
      <c r="V5" s="65" t="s">
        <v>285</v>
      </c>
      <c r="W5" s="65" t="s">
        <v>286</v>
      </c>
      <c r="X5" s="65" t="s">
        <v>287</v>
      </c>
      <c r="Y5" s="65" t="s">
        <v>288</v>
      </c>
      <c r="Z5" s="65" t="s">
        <v>281</v>
      </c>
    </row>
    <row r="6" spans="1:27" x14ac:dyDescent="0.3">
      <c r="A6" s="65" t="s">
        <v>277</v>
      </c>
      <c r="B6" s="65">
        <v>1800</v>
      </c>
      <c r="C6" s="65">
        <v>2355.3375999999998</v>
      </c>
      <c r="E6" s="65" t="s">
        <v>289</v>
      </c>
      <c r="F6" s="65">
        <v>55</v>
      </c>
      <c r="G6" s="65">
        <v>15</v>
      </c>
      <c r="H6" s="65">
        <v>7</v>
      </c>
      <c r="J6" s="65" t="s">
        <v>289</v>
      </c>
      <c r="K6" s="65">
        <v>0.1</v>
      </c>
      <c r="L6" s="65">
        <v>4</v>
      </c>
      <c r="N6" s="65" t="s">
        <v>321</v>
      </c>
      <c r="O6" s="65">
        <v>40</v>
      </c>
      <c r="P6" s="65">
        <v>50</v>
      </c>
      <c r="Q6" s="65">
        <v>0</v>
      </c>
      <c r="R6" s="65">
        <v>0</v>
      </c>
      <c r="S6" s="65">
        <v>83.110169999999997</v>
      </c>
      <c r="U6" s="65" t="s">
        <v>290</v>
      </c>
      <c r="V6" s="65">
        <v>0</v>
      </c>
      <c r="W6" s="65">
        <v>0</v>
      </c>
      <c r="X6" s="65">
        <v>20</v>
      </c>
      <c r="Y6" s="65">
        <v>0</v>
      </c>
      <c r="Z6" s="65">
        <v>39.849564000000001</v>
      </c>
    </row>
    <row r="7" spans="1:27" x14ac:dyDescent="0.3">
      <c r="E7" s="65" t="s">
        <v>291</v>
      </c>
      <c r="F7" s="65">
        <v>65</v>
      </c>
      <c r="G7" s="65">
        <v>30</v>
      </c>
      <c r="H7" s="65">
        <v>20</v>
      </c>
      <c r="J7" s="65" t="s">
        <v>291</v>
      </c>
      <c r="K7" s="65">
        <v>1</v>
      </c>
      <c r="L7" s="65">
        <v>10</v>
      </c>
    </row>
    <row r="8" spans="1:27" x14ac:dyDescent="0.3">
      <c r="E8" s="65" t="s">
        <v>292</v>
      </c>
      <c r="F8" s="65">
        <v>74.524000000000001</v>
      </c>
      <c r="G8" s="65">
        <v>9.6920000000000002</v>
      </c>
      <c r="H8" s="65">
        <v>15.784000000000001</v>
      </c>
      <c r="J8" s="65" t="s">
        <v>292</v>
      </c>
      <c r="K8" s="65">
        <v>4.7300000000000004</v>
      </c>
      <c r="L8" s="65">
        <v>8.6959999999999997</v>
      </c>
    </row>
    <row r="13" spans="1:27" x14ac:dyDescent="0.3">
      <c r="A13" s="66" t="s">
        <v>293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294</v>
      </c>
      <c r="B14" s="67"/>
      <c r="C14" s="67"/>
      <c r="D14" s="67"/>
      <c r="E14" s="67"/>
      <c r="F14" s="67"/>
      <c r="H14" s="67" t="s">
        <v>295</v>
      </c>
      <c r="I14" s="67"/>
      <c r="J14" s="67"/>
      <c r="K14" s="67"/>
      <c r="L14" s="67"/>
      <c r="M14" s="67"/>
      <c r="O14" s="67" t="s">
        <v>322</v>
      </c>
      <c r="P14" s="67"/>
      <c r="Q14" s="67"/>
      <c r="R14" s="67"/>
      <c r="S14" s="67"/>
      <c r="T14" s="67"/>
      <c r="V14" s="67" t="s">
        <v>323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285</v>
      </c>
      <c r="C15" s="65" t="s">
        <v>286</v>
      </c>
      <c r="D15" s="65" t="s">
        <v>287</v>
      </c>
      <c r="E15" s="65" t="s">
        <v>288</v>
      </c>
      <c r="F15" s="65" t="s">
        <v>281</v>
      </c>
      <c r="H15" s="65"/>
      <c r="I15" s="65" t="s">
        <v>285</v>
      </c>
      <c r="J15" s="65" t="s">
        <v>286</v>
      </c>
      <c r="K15" s="65" t="s">
        <v>287</v>
      </c>
      <c r="L15" s="65" t="s">
        <v>288</v>
      </c>
      <c r="M15" s="65" t="s">
        <v>281</v>
      </c>
      <c r="O15" s="65"/>
      <c r="P15" s="65" t="s">
        <v>285</v>
      </c>
      <c r="Q15" s="65" t="s">
        <v>286</v>
      </c>
      <c r="R15" s="65" t="s">
        <v>287</v>
      </c>
      <c r="S15" s="65" t="s">
        <v>288</v>
      </c>
      <c r="T15" s="65" t="s">
        <v>281</v>
      </c>
      <c r="V15" s="65"/>
      <c r="W15" s="65" t="s">
        <v>285</v>
      </c>
      <c r="X15" s="65" t="s">
        <v>286</v>
      </c>
      <c r="Y15" s="65" t="s">
        <v>287</v>
      </c>
      <c r="Z15" s="65" t="s">
        <v>288</v>
      </c>
      <c r="AA15" s="65" t="s">
        <v>281</v>
      </c>
    </row>
    <row r="16" spans="1:27" x14ac:dyDescent="0.3">
      <c r="A16" s="65" t="s">
        <v>324</v>
      </c>
      <c r="B16" s="65">
        <v>430</v>
      </c>
      <c r="C16" s="65">
        <v>600</v>
      </c>
      <c r="D16" s="65">
        <v>0</v>
      </c>
      <c r="E16" s="65">
        <v>3000</v>
      </c>
      <c r="F16" s="65">
        <v>698.21014000000002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19.923210000000001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4.1048640000000001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365.32333</v>
      </c>
    </row>
    <row r="23" spans="1:62" x14ac:dyDescent="0.3">
      <c r="A23" s="66" t="s">
        <v>296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297</v>
      </c>
      <c r="B24" s="67"/>
      <c r="C24" s="67"/>
      <c r="D24" s="67"/>
      <c r="E24" s="67"/>
      <c r="F24" s="67"/>
      <c r="H24" s="67" t="s">
        <v>325</v>
      </c>
      <c r="I24" s="67"/>
      <c r="J24" s="67"/>
      <c r="K24" s="67"/>
      <c r="L24" s="67"/>
      <c r="M24" s="67"/>
      <c r="O24" s="67" t="s">
        <v>298</v>
      </c>
      <c r="P24" s="67"/>
      <c r="Q24" s="67"/>
      <c r="R24" s="67"/>
      <c r="S24" s="67"/>
      <c r="T24" s="67"/>
      <c r="V24" s="67" t="s">
        <v>299</v>
      </c>
      <c r="W24" s="67"/>
      <c r="X24" s="67"/>
      <c r="Y24" s="67"/>
      <c r="Z24" s="67"/>
      <c r="AA24" s="67"/>
      <c r="AC24" s="67" t="s">
        <v>326</v>
      </c>
      <c r="AD24" s="67"/>
      <c r="AE24" s="67"/>
      <c r="AF24" s="67"/>
      <c r="AG24" s="67"/>
      <c r="AH24" s="67"/>
      <c r="AJ24" s="67" t="s">
        <v>300</v>
      </c>
      <c r="AK24" s="67"/>
      <c r="AL24" s="67"/>
      <c r="AM24" s="67"/>
      <c r="AN24" s="67"/>
      <c r="AO24" s="67"/>
      <c r="AQ24" s="67" t="s">
        <v>301</v>
      </c>
      <c r="AR24" s="67"/>
      <c r="AS24" s="67"/>
      <c r="AT24" s="67"/>
      <c r="AU24" s="67"/>
      <c r="AV24" s="67"/>
      <c r="AX24" s="67" t="s">
        <v>302</v>
      </c>
      <c r="AY24" s="67"/>
      <c r="AZ24" s="67"/>
      <c r="BA24" s="67"/>
      <c r="BB24" s="67"/>
      <c r="BC24" s="67"/>
      <c r="BE24" s="67" t="s">
        <v>303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285</v>
      </c>
      <c r="C25" s="65" t="s">
        <v>286</v>
      </c>
      <c r="D25" s="65" t="s">
        <v>287</v>
      </c>
      <c r="E25" s="65" t="s">
        <v>288</v>
      </c>
      <c r="F25" s="65" t="s">
        <v>281</v>
      </c>
      <c r="H25" s="65"/>
      <c r="I25" s="65" t="s">
        <v>285</v>
      </c>
      <c r="J25" s="65" t="s">
        <v>286</v>
      </c>
      <c r="K25" s="65" t="s">
        <v>287</v>
      </c>
      <c r="L25" s="65" t="s">
        <v>288</v>
      </c>
      <c r="M25" s="65" t="s">
        <v>281</v>
      </c>
      <c r="O25" s="65"/>
      <c r="P25" s="65" t="s">
        <v>285</v>
      </c>
      <c r="Q25" s="65" t="s">
        <v>286</v>
      </c>
      <c r="R25" s="65" t="s">
        <v>287</v>
      </c>
      <c r="S25" s="65" t="s">
        <v>288</v>
      </c>
      <c r="T25" s="65" t="s">
        <v>281</v>
      </c>
      <c r="V25" s="65"/>
      <c r="W25" s="65" t="s">
        <v>285</v>
      </c>
      <c r="X25" s="65" t="s">
        <v>286</v>
      </c>
      <c r="Y25" s="65" t="s">
        <v>287</v>
      </c>
      <c r="Z25" s="65" t="s">
        <v>288</v>
      </c>
      <c r="AA25" s="65" t="s">
        <v>281</v>
      </c>
      <c r="AC25" s="65"/>
      <c r="AD25" s="65" t="s">
        <v>285</v>
      </c>
      <c r="AE25" s="65" t="s">
        <v>286</v>
      </c>
      <c r="AF25" s="65" t="s">
        <v>287</v>
      </c>
      <c r="AG25" s="65" t="s">
        <v>288</v>
      </c>
      <c r="AH25" s="65" t="s">
        <v>281</v>
      </c>
      <c r="AJ25" s="65"/>
      <c r="AK25" s="65" t="s">
        <v>285</v>
      </c>
      <c r="AL25" s="65" t="s">
        <v>286</v>
      </c>
      <c r="AM25" s="65" t="s">
        <v>287</v>
      </c>
      <c r="AN25" s="65" t="s">
        <v>288</v>
      </c>
      <c r="AO25" s="65" t="s">
        <v>281</v>
      </c>
      <c r="AQ25" s="65"/>
      <c r="AR25" s="65" t="s">
        <v>285</v>
      </c>
      <c r="AS25" s="65" t="s">
        <v>286</v>
      </c>
      <c r="AT25" s="65" t="s">
        <v>287</v>
      </c>
      <c r="AU25" s="65" t="s">
        <v>288</v>
      </c>
      <c r="AV25" s="65" t="s">
        <v>281</v>
      </c>
      <c r="AX25" s="65"/>
      <c r="AY25" s="65" t="s">
        <v>285</v>
      </c>
      <c r="AZ25" s="65" t="s">
        <v>286</v>
      </c>
      <c r="BA25" s="65" t="s">
        <v>287</v>
      </c>
      <c r="BB25" s="65" t="s">
        <v>288</v>
      </c>
      <c r="BC25" s="65" t="s">
        <v>281</v>
      </c>
      <c r="BE25" s="65"/>
      <c r="BF25" s="65" t="s">
        <v>285</v>
      </c>
      <c r="BG25" s="65" t="s">
        <v>286</v>
      </c>
      <c r="BH25" s="65" t="s">
        <v>287</v>
      </c>
      <c r="BI25" s="65" t="s">
        <v>288</v>
      </c>
      <c r="BJ25" s="65" t="s">
        <v>281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250.32468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2.1515431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1.8452314000000001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18.869683999999999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2.3605740000000002</v>
      </c>
      <c r="AJ26" s="65" t="s">
        <v>304</v>
      </c>
      <c r="AK26" s="65">
        <v>320</v>
      </c>
      <c r="AL26" s="65">
        <v>400</v>
      </c>
      <c r="AM26" s="65">
        <v>0</v>
      </c>
      <c r="AN26" s="65">
        <v>1000</v>
      </c>
      <c r="AO26" s="65">
        <v>726.67529999999999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11.817104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4.6357119999999998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6.2767286000000002</v>
      </c>
    </row>
    <row r="33" spans="1:68" x14ac:dyDescent="0.3">
      <c r="A33" s="66" t="s">
        <v>305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327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328</v>
      </c>
      <c r="W34" s="67"/>
      <c r="X34" s="67"/>
      <c r="Y34" s="67"/>
      <c r="Z34" s="67"/>
      <c r="AA34" s="67"/>
      <c r="AC34" s="67" t="s">
        <v>306</v>
      </c>
      <c r="AD34" s="67"/>
      <c r="AE34" s="67"/>
      <c r="AF34" s="67"/>
      <c r="AG34" s="67"/>
      <c r="AH34" s="67"/>
      <c r="AJ34" s="67" t="s">
        <v>307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285</v>
      </c>
      <c r="C35" s="65" t="s">
        <v>286</v>
      </c>
      <c r="D35" s="65" t="s">
        <v>287</v>
      </c>
      <c r="E35" s="65" t="s">
        <v>288</v>
      </c>
      <c r="F35" s="65" t="s">
        <v>281</v>
      </c>
      <c r="H35" s="65"/>
      <c r="I35" s="65" t="s">
        <v>285</v>
      </c>
      <c r="J35" s="65" t="s">
        <v>286</v>
      </c>
      <c r="K35" s="65" t="s">
        <v>287</v>
      </c>
      <c r="L35" s="65" t="s">
        <v>288</v>
      </c>
      <c r="M35" s="65" t="s">
        <v>281</v>
      </c>
      <c r="O35" s="65"/>
      <c r="P35" s="65" t="s">
        <v>285</v>
      </c>
      <c r="Q35" s="65" t="s">
        <v>286</v>
      </c>
      <c r="R35" s="65" t="s">
        <v>287</v>
      </c>
      <c r="S35" s="65" t="s">
        <v>288</v>
      </c>
      <c r="T35" s="65" t="s">
        <v>281</v>
      </c>
      <c r="V35" s="65"/>
      <c r="W35" s="65" t="s">
        <v>285</v>
      </c>
      <c r="X35" s="65" t="s">
        <v>286</v>
      </c>
      <c r="Y35" s="65" t="s">
        <v>287</v>
      </c>
      <c r="Z35" s="65" t="s">
        <v>288</v>
      </c>
      <c r="AA35" s="65" t="s">
        <v>281</v>
      </c>
      <c r="AC35" s="65"/>
      <c r="AD35" s="65" t="s">
        <v>285</v>
      </c>
      <c r="AE35" s="65" t="s">
        <v>286</v>
      </c>
      <c r="AF35" s="65" t="s">
        <v>287</v>
      </c>
      <c r="AG35" s="65" t="s">
        <v>288</v>
      </c>
      <c r="AH35" s="65" t="s">
        <v>281</v>
      </c>
      <c r="AJ35" s="65"/>
      <c r="AK35" s="65" t="s">
        <v>285</v>
      </c>
      <c r="AL35" s="65" t="s">
        <v>286</v>
      </c>
      <c r="AM35" s="65" t="s">
        <v>287</v>
      </c>
      <c r="AN35" s="65" t="s">
        <v>288</v>
      </c>
      <c r="AO35" s="65" t="s">
        <v>281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720.84889999999996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1509.5202999999999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5409.84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4901.6369999999997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206.62633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191.95305999999999</v>
      </c>
    </row>
    <row r="43" spans="1:68" x14ac:dyDescent="0.3">
      <c r="A43" s="66" t="s">
        <v>308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309</v>
      </c>
      <c r="B44" s="67"/>
      <c r="C44" s="67"/>
      <c r="D44" s="67"/>
      <c r="E44" s="67"/>
      <c r="F44" s="67"/>
      <c r="H44" s="67" t="s">
        <v>310</v>
      </c>
      <c r="I44" s="67"/>
      <c r="J44" s="67"/>
      <c r="K44" s="67"/>
      <c r="L44" s="67"/>
      <c r="M44" s="67"/>
      <c r="O44" s="67" t="s">
        <v>311</v>
      </c>
      <c r="P44" s="67"/>
      <c r="Q44" s="67"/>
      <c r="R44" s="67"/>
      <c r="S44" s="67"/>
      <c r="T44" s="67"/>
      <c r="V44" s="67" t="s">
        <v>329</v>
      </c>
      <c r="W44" s="67"/>
      <c r="X44" s="67"/>
      <c r="Y44" s="67"/>
      <c r="Z44" s="67"/>
      <c r="AA44" s="67"/>
      <c r="AC44" s="67" t="s">
        <v>312</v>
      </c>
      <c r="AD44" s="67"/>
      <c r="AE44" s="67"/>
      <c r="AF44" s="67"/>
      <c r="AG44" s="67"/>
      <c r="AH44" s="67"/>
      <c r="AJ44" s="67" t="s">
        <v>330</v>
      </c>
      <c r="AK44" s="67"/>
      <c r="AL44" s="67"/>
      <c r="AM44" s="67"/>
      <c r="AN44" s="67"/>
      <c r="AO44" s="67"/>
      <c r="AQ44" s="67" t="s">
        <v>331</v>
      </c>
      <c r="AR44" s="67"/>
      <c r="AS44" s="67"/>
      <c r="AT44" s="67"/>
      <c r="AU44" s="67"/>
      <c r="AV44" s="67"/>
      <c r="AX44" s="67" t="s">
        <v>313</v>
      </c>
      <c r="AY44" s="67"/>
      <c r="AZ44" s="67"/>
      <c r="BA44" s="67"/>
      <c r="BB44" s="67"/>
      <c r="BC44" s="67"/>
      <c r="BE44" s="67" t="s">
        <v>314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285</v>
      </c>
      <c r="C45" s="65" t="s">
        <v>286</v>
      </c>
      <c r="D45" s="65" t="s">
        <v>287</v>
      </c>
      <c r="E45" s="65" t="s">
        <v>288</v>
      </c>
      <c r="F45" s="65" t="s">
        <v>281</v>
      </c>
      <c r="H45" s="65"/>
      <c r="I45" s="65" t="s">
        <v>285</v>
      </c>
      <c r="J45" s="65" t="s">
        <v>286</v>
      </c>
      <c r="K45" s="65" t="s">
        <v>287</v>
      </c>
      <c r="L45" s="65" t="s">
        <v>288</v>
      </c>
      <c r="M45" s="65" t="s">
        <v>281</v>
      </c>
      <c r="O45" s="65"/>
      <c r="P45" s="65" t="s">
        <v>285</v>
      </c>
      <c r="Q45" s="65" t="s">
        <v>286</v>
      </c>
      <c r="R45" s="65" t="s">
        <v>287</v>
      </c>
      <c r="S45" s="65" t="s">
        <v>288</v>
      </c>
      <c r="T45" s="65" t="s">
        <v>281</v>
      </c>
      <c r="V45" s="65"/>
      <c r="W45" s="65" t="s">
        <v>285</v>
      </c>
      <c r="X45" s="65" t="s">
        <v>286</v>
      </c>
      <c r="Y45" s="65" t="s">
        <v>287</v>
      </c>
      <c r="Z45" s="65" t="s">
        <v>288</v>
      </c>
      <c r="AA45" s="65" t="s">
        <v>281</v>
      </c>
      <c r="AC45" s="65"/>
      <c r="AD45" s="65" t="s">
        <v>285</v>
      </c>
      <c r="AE45" s="65" t="s">
        <v>286</v>
      </c>
      <c r="AF45" s="65" t="s">
        <v>287</v>
      </c>
      <c r="AG45" s="65" t="s">
        <v>288</v>
      </c>
      <c r="AH45" s="65" t="s">
        <v>281</v>
      </c>
      <c r="AJ45" s="65"/>
      <c r="AK45" s="65" t="s">
        <v>285</v>
      </c>
      <c r="AL45" s="65" t="s">
        <v>286</v>
      </c>
      <c r="AM45" s="65" t="s">
        <v>287</v>
      </c>
      <c r="AN45" s="65" t="s">
        <v>288</v>
      </c>
      <c r="AO45" s="65" t="s">
        <v>281</v>
      </c>
      <c r="AQ45" s="65"/>
      <c r="AR45" s="65" t="s">
        <v>285</v>
      </c>
      <c r="AS45" s="65" t="s">
        <v>286</v>
      </c>
      <c r="AT45" s="65" t="s">
        <v>287</v>
      </c>
      <c r="AU45" s="65" t="s">
        <v>288</v>
      </c>
      <c r="AV45" s="65" t="s">
        <v>281</v>
      </c>
      <c r="AX45" s="65"/>
      <c r="AY45" s="65" t="s">
        <v>285</v>
      </c>
      <c r="AZ45" s="65" t="s">
        <v>286</v>
      </c>
      <c r="BA45" s="65" t="s">
        <v>287</v>
      </c>
      <c r="BB45" s="65" t="s">
        <v>288</v>
      </c>
      <c r="BC45" s="65" t="s">
        <v>281</v>
      </c>
      <c r="BE45" s="65"/>
      <c r="BF45" s="65" t="s">
        <v>285</v>
      </c>
      <c r="BG45" s="65" t="s">
        <v>286</v>
      </c>
      <c r="BH45" s="65" t="s">
        <v>287</v>
      </c>
      <c r="BI45" s="65" t="s">
        <v>288</v>
      </c>
      <c r="BJ45" s="65" t="s">
        <v>281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20.624545999999999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13.678165</v>
      </c>
      <c r="O46" s="65" t="s">
        <v>315</v>
      </c>
      <c r="P46" s="65">
        <v>600</v>
      </c>
      <c r="Q46" s="65">
        <v>800</v>
      </c>
      <c r="R46" s="65">
        <v>0</v>
      </c>
      <c r="S46" s="65">
        <v>10000</v>
      </c>
      <c r="T46" s="65">
        <v>1574.9042999999999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6.9077609999999998E-2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4.3325566999999996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147.50810000000001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96.412940000000006</v>
      </c>
      <c r="AX46" s="65" t="s">
        <v>316</v>
      </c>
      <c r="AY46" s="65"/>
      <c r="AZ46" s="65"/>
      <c r="BA46" s="65"/>
      <c r="BB46" s="65"/>
      <c r="BC46" s="65"/>
      <c r="BE46" s="65" t="s">
        <v>317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31" sqref="G31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332</v>
      </c>
      <c r="D2" s="61">
        <v>64</v>
      </c>
      <c r="E2" s="61">
        <v>2355.3375999999998</v>
      </c>
      <c r="F2" s="61">
        <v>392.40323000000001</v>
      </c>
      <c r="G2" s="61">
        <v>51.033732999999998</v>
      </c>
      <c r="H2" s="61">
        <v>30.654757</v>
      </c>
      <c r="I2" s="61">
        <v>20.378975000000001</v>
      </c>
      <c r="J2" s="61">
        <v>83.110169999999997</v>
      </c>
      <c r="K2" s="61">
        <v>49.28828</v>
      </c>
      <c r="L2" s="61">
        <v>33.821888000000001</v>
      </c>
      <c r="M2" s="61">
        <v>39.849564000000001</v>
      </c>
      <c r="N2" s="61">
        <v>4.7720099999999999</v>
      </c>
      <c r="O2" s="61">
        <v>21.976513000000001</v>
      </c>
      <c r="P2" s="61">
        <v>1814.9926</v>
      </c>
      <c r="Q2" s="61">
        <v>28.184933000000001</v>
      </c>
      <c r="R2" s="61">
        <v>698.21014000000002</v>
      </c>
      <c r="S2" s="61">
        <v>126.026436</v>
      </c>
      <c r="T2" s="61">
        <v>6866.2020000000002</v>
      </c>
      <c r="U2" s="61">
        <v>4.1048640000000001</v>
      </c>
      <c r="V2" s="61">
        <v>19.923210000000001</v>
      </c>
      <c r="W2" s="61">
        <v>365.32333</v>
      </c>
      <c r="X2" s="61">
        <v>250.32468</v>
      </c>
      <c r="Y2" s="61">
        <v>2.1515431</v>
      </c>
      <c r="Z2" s="61">
        <v>1.8452314000000001</v>
      </c>
      <c r="AA2" s="61">
        <v>18.869683999999999</v>
      </c>
      <c r="AB2" s="61">
        <v>2.3605740000000002</v>
      </c>
      <c r="AC2" s="61">
        <v>726.67529999999999</v>
      </c>
      <c r="AD2" s="61">
        <v>11.817104</v>
      </c>
      <c r="AE2" s="61">
        <v>4.6357119999999998</v>
      </c>
      <c r="AF2" s="61">
        <v>6.2767286000000002</v>
      </c>
      <c r="AG2" s="61">
        <v>720.84889999999996</v>
      </c>
      <c r="AH2" s="61">
        <v>445.22397000000001</v>
      </c>
      <c r="AI2" s="61">
        <v>275.62490000000003</v>
      </c>
      <c r="AJ2" s="61">
        <v>1509.5202999999999</v>
      </c>
      <c r="AK2" s="61">
        <v>5409.84</v>
      </c>
      <c r="AL2" s="61">
        <v>206.62633</v>
      </c>
      <c r="AM2" s="61">
        <v>4901.6369999999997</v>
      </c>
      <c r="AN2" s="61">
        <v>191.95305999999999</v>
      </c>
      <c r="AO2" s="61">
        <v>20.624545999999999</v>
      </c>
      <c r="AP2" s="61">
        <v>16.611440000000002</v>
      </c>
      <c r="AQ2" s="61">
        <v>4.0131062999999996</v>
      </c>
      <c r="AR2" s="61">
        <v>13.678165</v>
      </c>
      <c r="AS2" s="61">
        <v>1574.9042999999999</v>
      </c>
      <c r="AT2" s="61">
        <v>6.9077609999999998E-2</v>
      </c>
      <c r="AU2" s="61">
        <v>4.3325566999999996</v>
      </c>
      <c r="AV2" s="61">
        <v>147.50810000000001</v>
      </c>
      <c r="AW2" s="61">
        <v>96.412940000000006</v>
      </c>
      <c r="AX2" s="61">
        <v>0.20487830000000001</v>
      </c>
      <c r="AY2" s="61">
        <v>1.1822301</v>
      </c>
      <c r="AZ2" s="61">
        <v>327.79241999999999</v>
      </c>
      <c r="BA2" s="61">
        <v>41.361716999999999</v>
      </c>
      <c r="BB2" s="61">
        <v>12.106780000000001</v>
      </c>
      <c r="BC2" s="61">
        <v>13.290488</v>
      </c>
      <c r="BD2" s="61">
        <v>15.920624999999999</v>
      </c>
      <c r="BE2" s="61">
        <v>1.4779990999999999</v>
      </c>
      <c r="BF2" s="61">
        <v>7.7251279999999998</v>
      </c>
      <c r="BG2" s="61">
        <v>6.9387240000000003E-3</v>
      </c>
      <c r="BH2" s="61">
        <v>3.4095090000000002E-2</v>
      </c>
      <c r="BI2" s="61">
        <v>2.5827227000000001E-2</v>
      </c>
      <c r="BJ2" s="61">
        <v>0.10609507999999999</v>
      </c>
      <c r="BK2" s="61">
        <v>5.3374800000000001E-4</v>
      </c>
      <c r="BL2" s="61">
        <v>0.31797025000000001</v>
      </c>
      <c r="BM2" s="61">
        <v>2.95824</v>
      </c>
      <c r="BN2" s="61">
        <v>0.81871079999999996</v>
      </c>
      <c r="BO2" s="61">
        <v>46.516117000000001</v>
      </c>
      <c r="BP2" s="61">
        <v>7.939851</v>
      </c>
      <c r="BQ2" s="61">
        <v>17.068294999999999</v>
      </c>
      <c r="BR2" s="61">
        <v>57.617953999999997</v>
      </c>
      <c r="BS2" s="61">
        <v>21.51886</v>
      </c>
      <c r="BT2" s="61">
        <v>9.2643579999999996</v>
      </c>
      <c r="BU2" s="61">
        <v>0.27064623999999998</v>
      </c>
      <c r="BV2" s="61">
        <v>4.2409429999999998E-2</v>
      </c>
      <c r="BW2" s="61">
        <v>0.65408290000000002</v>
      </c>
      <c r="BX2" s="61">
        <v>1.0659752</v>
      </c>
      <c r="BY2" s="61">
        <v>0.12589466999999999</v>
      </c>
      <c r="BZ2" s="61">
        <v>8.0271520000000003E-4</v>
      </c>
      <c r="CA2" s="61">
        <v>0.85822069999999995</v>
      </c>
      <c r="CB2" s="61">
        <v>1.4752289E-2</v>
      </c>
      <c r="CC2" s="61">
        <v>0.24831116</v>
      </c>
      <c r="CD2" s="61">
        <v>1.3142936000000001</v>
      </c>
      <c r="CE2" s="61">
        <v>0.11488849</v>
      </c>
      <c r="CF2" s="61">
        <v>0.27779906999999998</v>
      </c>
      <c r="CG2" s="61">
        <v>0</v>
      </c>
      <c r="CH2" s="61">
        <v>3.7870550000000003E-2</v>
      </c>
      <c r="CI2" s="61">
        <v>6.3704499999999997E-3</v>
      </c>
      <c r="CJ2" s="61">
        <v>3.0189488</v>
      </c>
      <c r="CK2" s="61">
        <v>2.1124745E-2</v>
      </c>
      <c r="CL2" s="61">
        <v>2.2734556000000001</v>
      </c>
      <c r="CM2" s="61">
        <v>2.6928209999999999</v>
      </c>
      <c r="CN2" s="61">
        <v>2642.4888000000001</v>
      </c>
      <c r="CO2" s="61">
        <v>4710.0834999999997</v>
      </c>
      <c r="CP2" s="61">
        <v>2910.4702000000002</v>
      </c>
      <c r="CQ2" s="61">
        <v>976.37427000000002</v>
      </c>
      <c r="CR2" s="61">
        <v>519.03576999999996</v>
      </c>
      <c r="CS2" s="61">
        <v>514.16750000000002</v>
      </c>
      <c r="CT2" s="61">
        <v>2678.5194999999999</v>
      </c>
      <c r="CU2" s="61">
        <v>1699.4982</v>
      </c>
      <c r="CV2" s="61">
        <v>1574.8197</v>
      </c>
      <c r="CW2" s="61">
        <v>1934.9562000000001</v>
      </c>
      <c r="CX2" s="61">
        <v>611.94680000000005</v>
      </c>
      <c r="CY2" s="61">
        <v>3285.0895999999998</v>
      </c>
      <c r="CZ2" s="61">
        <v>1670.9449999999999</v>
      </c>
      <c r="DA2" s="61">
        <v>4110.2619999999997</v>
      </c>
      <c r="DB2" s="61">
        <v>3731.6327999999999</v>
      </c>
      <c r="DC2" s="61">
        <v>6287.4745999999996</v>
      </c>
      <c r="DD2" s="61">
        <v>9450.8780000000006</v>
      </c>
      <c r="DE2" s="61">
        <v>2112.6995000000002</v>
      </c>
      <c r="DF2" s="61">
        <v>4046.5250000000001</v>
      </c>
      <c r="DG2" s="61">
        <v>2296.6129999999998</v>
      </c>
      <c r="DH2" s="61">
        <v>116.63800999999999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41.361716999999999</v>
      </c>
      <c r="B6">
        <f>BB2</f>
        <v>12.106780000000001</v>
      </c>
      <c r="C6">
        <f>BC2</f>
        <v>13.290488</v>
      </c>
      <c r="D6">
        <f>BD2</f>
        <v>15.920624999999999</v>
      </c>
    </row>
    <row r="7" spans="1:113" x14ac:dyDescent="0.3">
      <c r="B7">
        <f>ROUND(B6/MAX($B$6,$C$6,$D$6),1)</f>
        <v>0.8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21085</v>
      </c>
      <c r="C2" s="56">
        <f ca="1">YEAR(TODAY())-YEAR(B2)+IF(TODAY()&gt;=DATE(YEAR(TODAY()),MONTH(B2),DAY(B2)),0,-1)</f>
        <v>64</v>
      </c>
      <c r="E2" s="52">
        <v>157.80000000000001</v>
      </c>
      <c r="F2" s="53" t="s">
        <v>39</v>
      </c>
      <c r="G2" s="52">
        <v>52.8</v>
      </c>
      <c r="H2" s="51" t="s">
        <v>41</v>
      </c>
      <c r="I2" s="72">
        <f>ROUND(G3/E3^2,1)</f>
        <v>21.2</v>
      </c>
    </row>
    <row r="3" spans="1:9" x14ac:dyDescent="0.3">
      <c r="E3" s="51">
        <f>E2/100</f>
        <v>1.5780000000000001</v>
      </c>
      <c r="F3" s="51" t="s">
        <v>40</v>
      </c>
      <c r="G3" s="51">
        <f>G2</f>
        <v>52.8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44511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홍금숙, ID : H1900976)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12일 11:32:06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Y22" sqref="Y2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44511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64</v>
      </c>
      <c r="G12" s="94"/>
      <c r="H12" s="94"/>
      <c r="I12" s="94"/>
      <c r="K12" s="123">
        <f>'개인정보 및 신체계측 입력'!E2</f>
        <v>157.80000000000001</v>
      </c>
      <c r="L12" s="124"/>
      <c r="M12" s="117">
        <f>'개인정보 및 신체계측 입력'!G2</f>
        <v>52.8</v>
      </c>
      <c r="N12" s="118"/>
      <c r="O12" s="113" t="s">
        <v>271</v>
      </c>
      <c r="P12" s="107"/>
      <c r="Q12" s="90">
        <f>'개인정보 및 신체계측 입력'!I2</f>
        <v>21.2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홍금숙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74.524000000000001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9.6920000000000002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15.784000000000001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29" t="s">
        <v>191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1"/>
    </row>
    <row r="53" spans="1:20" ht="18" customHeight="1" thickBot="1" x14ac:dyDescent="0.35">
      <c r="B53" s="132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4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79" t="s">
        <v>164</v>
      </c>
      <c r="D68" s="79"/>
      <c r="E68" s="79"/>
      <c r="F68" s="79"/>
      <c r="G68" s="79"/>
      <c r="H68" s="80" t="s">
        <v>170</v>
      </c>
      <c r="I68" s="80"/>
      <c r="J68" s="80"/>
      <c r="K68" s="36">
        <f>ROUND('그룹 전체 사용자의 일일 입력'!B6/MAX('그룹 전체 사용자의 일일 입력'!$B$6,'그룹 전체 사용자의 일일 입력'!$C$6,'그룹 전체 사용자의 일일 입력'!$D$6),1)</f>
        <v>0.8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0.8</v>
      </c>
      <c r="N68" s="36" t="s">
        <v>53</v>
      </c>
      <c r="O68" s="81">
        <f>ROUND('그룹 전체 사용자의 일일 입력'!D6/MAX('그룹 전체 사용자의 일일 입력'!$B$6,'그룹 전체 사용자의 일일 입력'!$C$6,'그룹 전체 사용자의 일일 입력'!$D$6),1)</f>
        <v>1</v>
      </c>
      <c r="P68" s="8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2" t="s">
        <v>165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79" t="s">
        <v>51</v>
      </c>
      <c r="D71" s="79"/>
      <c r="E71" s="79"/>
      <c r="F71" s="79"/>
      <c r="G71" s="79"/>
      <c r="H71" s="38"/>
      <c r="I71" s="80" t="s">
        <v>52</v>
      </c>
      <c r="J71" s="80"/>
      <c r="K71" s="36">
        <f>ROUND('DRIs DATA'!L8,1)</f>
        <v>8.6999999999999993</v>
      </c>
      <c r="L71" s="36" t="s">
        <v>53</v>
      </c>
      <c r="M71" s="36">
        <f>ROUND('DRIs DATA'!K8,1)</f>
        <v>4.7</v>
      </c>
      <c r="N71" s="83" t="s">
        <v>54</v>
      </c>
      <c r="O71" s="83"/>
      <c r="P71" s="83"/>
      <c r="Q71" s="83"/>
      <c r="R71" s="39"/>
      <c r="S71" s="35"/>
      <c r="T71" s="6"/>
    </row>
    <row r="72" spans="2:21" ht="18" customHeight="1" x14ac:dyDescent="0.3">
      <c r="B72" s="6"/>
      <c r="C72" s="105" t="s">
        <v>181</v>
      </c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6"/>
      <c r="U72" s="13"/>
    </row>
    <row r="73" spans="2:21" ht="18" customHeight="1" thickBot="1" x14ac:dyDescent="0.35">
      <c r="B73" s="6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29" t="s">
        <v>192</v>
      </c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1"/>
    </row>
    <row r="77" spans="2:21" ht="18" customHeight="1" thickBot="1" x14ac:dyDescent="0.35">
      <c r="B77" s="132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4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96" t="s">
        <v>168</v>
      </c>
      <c r="C79" s="96"/>
      <c r="D79" s="96"/>
      <c r="E79" s="96"/>
      <c r="F79" s="21"/>
      <c r="G79" s="21"/>
      <c r="H79" s="21"/>
      <c r="L79" s="96" t="s">
        <v>172</v>
      </c>
      <c r="M79" s="96"/>
      <c r="N79" s="96"/>
      <c r="O79" s="96"/>
      <c r="P79" s="9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97" t="s">
        <v>268</v>
      </c>
      <c r="C92" s="98"/>
      <c r="D92" s="98"/>
      <c r="E92" s="98"/>
      <c r="F92" s="98"/>
      <c r="G92" s="98"/>
      <c r="H92" s="98"/>
      <c r="I92" s="98"/>
      <c r="J92" s="99"/>
      <c r="L92" s="97" t="s">
        <v>175</v>
      </c>
      <c r="M92" s="98"/>
      <c r="N92" s="98"/>
      <c r="O92" s="98"/>
      <c r="P92" s="98"/>
      <c r="Q92" s="98"/>
      <c r="R92" s="98"/>
      <c r="S92" s="98"/>
      <c r="T92" s="99"/>
    </row>
    <row r="93" spans="1:21" ht="18" customHeight="1" x14ac:dyDescent="0.3">
      <c r="B93" s="158" t="s">
        <v>171</v>
      </c>
      <c r="C93" s="156"/>
      <c r="D93" s="156"/>
      <c r="E93" s="156"/>
      <c r="F93" s="154">
        <f>ROUND('DRIs DATA'!F16/'DRIs DATA'!C16*100,2)</f>
        <v>93.09</v>
      </c>
      <c r="G93" s="154"/>
      <c r="H93" s="156" t="s">
        <v>167</v>
      </c>
      <c r="I93" s="156"/>
      <c r="J93" s="157"/>
      <c r="L93" s="158" t="s">
        <v>171</v>
      </c>
      <c r="M93" s="156"/>
      <c r="N93" s="156"/>
      <c r="O93" s="156"/>
      <c r="P93" s="156"/>
      <c r="Q93" s="23">
        <f>ROUND('DRIs DATA'!M16/'DRIs DATA'!K16*100,2)</f>
        <v>166.03</v>
      </c>
      <c r="R93" s="156" t="s">
        <v>167</v>
      </c>
      <c r="S93" s="156"/>
      <c r="T93" s="157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2" t="s">
        <v>180</v>
      </c>
      <c r="C95" s="143"/>
      <c r="D95" s="143"/>
      <c r="E95" s="143"/>
      <c r="F95" s="143"/>
      <c r="G95" s="143"/>
      <c r="H95" s="143"/>
      <c r="I95" s="143"/>
      <c r="J95" s="144"/>
      <c r="L95" s="148" t="s">
        <v>173</v>
      </c>
      <c r="M95" s="149"/>
      <c r="N95" s="149"/>
      <c r="O95" s="149"/>
      <c r="P95" s="149"/>
      <c r="Q95" s="149"/>
      <c r="R95" s="149"/>
      <c r="S95" s="149"/>
      <c r="T95" s="150"/>
    </row>
    <row r="96" spans="1:21" ht="18" customHeight="1" x14ac:dyDescent="0.3">
      <c r="B96" s="142"/>
      <c r="C96" s="143"/>
      <c r="D96" s="143"/>
      <c r="E96" s="143"/>
      <c r="F96" s="143"/>
      <c r="G96" s="143"/>
      <c r="H96" s="143"/>
      <c r="I96" s="143"/>
      <c r="J96" s="144"/>
      <c r="L96" s="148"/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  <c r="U99" s="17"/>
    </row>
    <row r="100" spans="2:21" ht="18" customHeight="1" thickBot="1" x14ac:dyDescent="0.35">
      <c r="B100" s="145"/>
      <c r="C100" s="146"/>
      <c r="D100" s="146"/>
      <c r="E100" s="146"/>
      <c r="F100" s="146"/>
      <c r="G100" s="146"/>
      <c r="H100" s="146"/>
      <c r="I100" s="146"/>
      <c r="J100" s="147"/>
      <c r="L100" s="151"/>
      <c r="M100" s="152"/>
      <c r="N100" s="152"/>
      <c r="O100" s="152"/>
      <c r="P100" s="152"/>
      <c r="Q100" s="152"/>
      <c r="R100" s="152"/>
      <c r="S100" s="152"/>
      <c r="T100" s="15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29" t="s">
        <v>193</v>
      </c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1"/>
    </row>
    <row r="104" spans="2:21" ht="18" customHeight="1" thickBot="1" x14ac:dyDescent="0.35">
      <c r="B104" s="132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4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96" t="s">
        <v>169</v>
      </c>
      <c r="C106" s="96"/>
      <c r="D106" s="96"/>
      <c r="E106" s="96"/>
      <c r="F106" s="6"/>
      <c r="G106" s="6"/>
      <c r="H106" s="6"/>
      <c r="I106" s="6"/>
      <c r="L106" s="96" t="s">
        <v>270</v>
      </c>
      <c r="M106" s="96"/>
      <c r="N106" s="96"/>
      <c r="O106" s="96"/>
      <c r="P106" s="9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0" t="s">
        <v>264</v>
      </c>
      <c r="C119" s="111"/>
      <c r="D119" s="111"/>
      <c r="E119" s="111"/>
      <c r="F119" s="111"/>
      <c r="G119" s="111"/>
      <c r="H119" s="111"/>
      <c r="I119" s="111"/>
      <c r="J119" s="112"/>
      <c r="L119" s="110" t="s">
        <v>265</v>
      </c>
      <c r="M119" s="111"/>
      <c r="N119" s="111"/>
      <c r="O119" s="111"/>
      <c r="P119" s="111"/>
      <c r="Q119" s="111"/>
      <c r="R119" s="111"/>
      <c r="S119" s="111"/>
      <c r="T119" s="112"/>
    </row>
    <row r="120" spans="2:20" ht="18" customHeight="1" x14ac:dyDescent="0.3">
      <c r="B120" s="43" t="s">
        <v>171</v>
      </c>
      <c r="C120" s="16"/>
      <c r="D120" s="16"/>
      <c r="E120" s="15"/>
      <c r="F120" s="154">
        <f>ROUND('DRIs DATA'!F26/'DRIs DATA'!C26*100,2)</f>
        <v>250.32</v>
      </c>
      <c r="G120" s="154"/>
      <c r="H120" s="156" t="s">
        <v>166</v>
      </c>
      <c r="I120" s="156"/>
      <c r="J120" s="157"/>
      <c r="L120" s="42" t="s">
        <v>171</v>
      </c>
      <c r="M120" s="20"/>
      <c r="N120" s="20"/>
      <c r="O120" s="23"/>
      <c r="P120" s="6"/>
      <c r="Q120" s="58">
        <f>ROUND('DRIs DATA'!AH26/'DRIs DATA'!AE26*100,2)</f>
        <v>157.37</v>
      </c>
      <c r="R120" s="156" t="s">
        <v>166</v>
      </c>
      <c r="S120" s="156"/>
      <c r="T120" s="157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35" t="s">
        <v>174</v>
      </c>
      <c r="C122" s="136"/>
      <c r="D122" s="136"/>
      <c r="E122" s="136"/>
      <c r="F122" s="136"/>
      <c r="G122" s="136"/>
      <c r="H122" s="136"/>
      <c r="I122" s="136"/>
      <c r="J122" s="137"/>
      <c r="L122" s="135" t="s">
        <v>269</v>
      </c>
      <c r="M122" s="136"/>
      <c r="N122" s="136"/>
      <c r="O122" s="136"/>
      <c r="P122" s="136"/>
      <c r="Q122" s="136"/>
      <c r="R122" s="136"/>
      <c r="S122" s="136"/>
      <c r="T122" s="137"/>
    </row>
    <row r="123" spans="2:20" ht="18" customHeight="1" x14ac:dyDescent="0.3">
      <c r="B123" s="135"/>
      <c r="C123" s="136"/>
      <c r="D123" s="136"/>
      <c r="E123" s="136"/>
      <c r="F123" s="136"/>
      <c r="G123" s="136"/>
      <c r="H123" s="136"/>
      <c r="I123" s="136"/>
      <c r="J123" s="137"/>
      <c r="L123" s="135"/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7.25" thickBot="1" x14ac:dyDescent="0.35">
      <c r="B127" s="138"/>
      <c r="C127" s="139"/>
      <c r="D127" s="139"/>
      <c r="E127" s="139"/>
      <c r="F127" s="139"/>
      <c r="G127" s="139"/>
      <c r="H127" s="139"/>
      <c r="I127" s="139"/>
      <c r="J127" s="140"/>
      <c r="L127" s="138"/>
      <c r="M127" s="139"/>
      <c r="N127" s="139"/>
      <c r="O127" s="139"/>
      <c r="P127" s="139"/>
      <c r="Q127" s="139"/>
      <c r="R127" s="139"/>
      <c r="S127" s="139"/>
      <c r="T127" s="140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29" t="s">
        <v>262</v>
      </c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1"/>
      <c r="N129" s="57"/>
      <c r="O129" s="129" t="s">
        <v>263</v>
      </c>
      <c r="P129" s="130"/>
      <c r="Q129" s="130"/>
      <c r="R129" s="130"/>
      <c r="S129" s="130"/>
      <c r="T129" s="131"/>
    </row>
    <row r="130" spans="2:21" ht="18" customHeight="1" thickBot="1" x14ac:dyDescent="0.35">
      <c r="B130" s="132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4"/>
      <c r="N130" s="57"/>
      <c r="O130" s="132"/>
      <c r="P130" s="133"/>
      <c r="Q130" s="133"/>
      <c r="R130" s="133"/>
      <c r="S130" s="133"/>
      <c r="T130" s="134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29" t="s">
        <v>194</v>
      </c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1"/>
    </row>
    <row r="155" spans="2:21" ht="18" customHeight="1" thickBot="1" x14ac:dyDescent="0.35">
      <c r="B155" s="132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4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96" t="s">
        <v>177</v>
      </c>
      <c r="C157" s="96"/>
      <c r="D157" s="96"/>
      <c r="E157" s="6"/>
      <c r="F157" s="6"/>
      <c r="G157" s="6"/>
      <c r="H157" s="6"/>
      <c r="I157" s="6"/>
      <c r="L157" s="96" t="s">
        <v>178</v>
      </c>
      <c r="M157" s="96"/>
      <c r="N157" s="9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0" t="s">
        <v>266</v>
      </c>
      <c r="C170" s="111"/>
      <c r="D170" s="111"/>
      <c r="E170" s="111"/>
      <c r="F170" s="111"/>
      <c r="G170" s="111"/>
      <c r="H170" s="111"/>
      <c r="I170" s="111"/>
      <c r="J170" s="112"/>
      <c r="L170" s="110" t="s">
        <v>176</v>
      </c>
      <c r="M170" s="111"/>
      <c r="N170" s="111"/>
      <c r="O170" s="111"/>
      <c r="P170" s="111"/>
      <c r="Q170" s="111"/>
      <c r="R170" s="111"/>
      <c r="S170" s="112"/>
    </row>
    <row r="171" spans="2:19" ht="18" customHeight="1" x14ac:dyDescent="0.3">
      <c r="B171" s="42" t="s">
        <v>171</v>
      </c>
      <c r="C171" s="20"/>
      <c r="D171" s="20"/>
      <c r="E171" s="6"/>
      <c r="F171" s="154">
        <f>ROUND('DRIs DATA'!F36/'DRIs DATA'!C36*100,2)</f>
        <v>90.11</v>
      </c>
      <c r="G171" s="154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360.66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35" t="s">
        <v>185</v>
      </c>
      <c r="C173" s="136"/>
      <c r="D173" s="136"/>
      <c r="E173" s="136"/>
      <c r="F173" s="136"/>
      <c r="G173" s="136"/>
      <c r="H173" s="136"/>
      <c r="I173" s="136"/>
      <c r="J173" s="137"/>
      <c r="L173" s="135" t="s">
        <v>187</v>
      </c>
      <c r="M173" s="136"/>
      <c r="N173" s="136"/>
      <c r="O173" s="136"/>
      <c r="P173" s="136"/>
      <c r="Q173" s="136"/>
      <c r="R173" s="136"/>
      <c r="S173" s="137"/>
    </row>
    <row r="174" spans="2:19" ht="18" customHeight="1" x14ac:dyDescent="0.3">
      <c r="B174" s="135"/>
      <c r="C174" s="136"/>
      <c r="D174" s="136"/>
      <c r="E174" s="136"/>
      <c r="F174" s="136"/>
      <c r="G174" s="136"/>
      <c r="H174" s="136"/>
      <c r="I174" s="136"/>
      <c r="J174" s="137"/>
      <c r="L174" s="135"/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thickBot="1" x14ac:dyDescent="0.35">
      <c r="B179" s="138"/>
      <c r="C179" s="139"/>
      <c r="D179" s="139"/>
      <c r="E179" s="139"/>
      <c r="F179" s="139"/>
      <c r="G179" s="139"/>
      <c r="H179" s="139"/>
      <c r="I179" s="139"/>
      <c r="J179" s="140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thickBot="1" x14ac:dyDescent="0.35">
      <c r="L181" s="138"/>
      <c r="M181" s="139"/>
      <c r="N181" s="139"/>
      <c r="O181" s="139"/>
      <c r="P181" s="139"/>
      <c r="Q181" s="139"/>
      <c r="R181" s="139"/>
      <c r="S181" s="140"/>
    </row>
    <row r="182" spans="2:19" ht="18" customHeight="1" x14ac:dyDescent="0.3">
      <c r="B182" s="96" t="s">
        <v>179</v>
      </c>
      <c r="C182" s="96"/>
      <c r="D182" s="9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0" t="s">
        <v>267</v>
      </c>
      <c r="C195" s="111"/>
      <c r="D195" s="111"/>
      <c r="E195" s="111"/>
      <c r="F195" s="111"/>
      <c r="G195" s="111"/>
      <c r="H195" s="111"/>
      <c r="I195" s="111"/>
      <c r="J195" s="112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4">
        <f>ROUND('DRIs DATA'!F46/'DRIs DATA'!C46*100,2)</f>
        <v>206.25</v>
      </c>
      <c r="G196" s="154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35" t="s">
        <v>186</v>
      </c>
      <c r="C198" s="136"/>
      <c r="D198" s="136"/>
      <c r="E198" s="136"/>
      <c r="F198" s="136"/>
      <c r="G198" s="136"/>
      <c r="H198" s="136"/>
      <c r="I198" s="136"/>
      <c r="J198" s="137"/>
      <c r="S198" s="6"/>
    </row>
    <row r="199" spans="2:20" ht="18" customHeight="1" x14ac:dyDescent="0.3">
      <c r="B199" s="135"/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thickBot="1" x14ac:dyDescent="0.35">
      <c r="B203" s="138"/>
      <c r="C203" s="139"/>
      <c r="D203" s="139"/>
      <c r="E203" s="139"/>
      <c r="F203" s="139"/>
      <c r="G203" s="139"/>
      <c r="H203" s="139"/>
      <c r="I203" s="139"/>
      <c r="J203" s="140"/>
      <c r="S203" s="6"/>
    </row>
    <row r="204" spans="2:20" ht="18" customHeight="1" thickBot="1" x14ac:dyDescent="0.35">
      <c r="K204" s="10"/>
    </row>
    <row r="205" spans="2:20" ht="18" customHeight="1" x14ac:dyDescent="0.3">
      <c r="B205" s="129" t="s">
        <v>195</v>
      </c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1"/>
    </row>
    <row r="206" spans="2:20" ht="18" customHeight="1" thickBot="1" x14ac:dyDescent="0.35">
      <c r="B206" s="132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4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55" t="s">
        <v>188</v>
      </c>
      <c r="C208" s="155"/>
      <c r="D208" s="155"/>
      <c r="E208" s="155"/>
      <c r="F208" s="155"/>
      <c r="G208" s="155"/>
      <c r="H208" s="155"/>
      <c r="I208" s="24">
        <f>'DRIs DATA'!B6</f>
        <v>1800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1" t="s">
        <v>190</v>
      </c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2021-11-12T04:05:00Z</dcterms:modified>
</cp:coreProperties>
</file>